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Surcis\Respirometria\Programas Excel\Evaluación de la aireación\"/>
    </mc:Choice>
  </mc:AlternateContent>
  <xr:revisionPtr revIDLastSave="0" documentId="13_ncr:1_{CB1C9076-F7B8-4F34-B376-AA8816D0FD44}" xr6:coauthVersionLast="47" xr6:coauthVersionMax="47" xr10:uidLastSave="{00000000-0000-0000-0000-000000000000}"/>
  <bookViews>
    <workbookView xWindow="-120" yWindow="-120" windowWidth="29040" windowHeight="15720" xr2:uid="{BB23905F-010C-4495-8231-3D2901508A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B20" i="1"/>
  <c r="F20" i="1"/>
  <c r="D20" i="1"/>
  <c r="E20" i="1"/>
  <c r="F10" i="1"/>
  <c r="C10" i="1"/>
  <c r="C20" i="1"/>
  <c r="B25" i="1" l="1"/>
  <c r="B30" i="1" s="1"/>
  <c r="C25" i="1"/>
  <c r="D25" i="1" l="1"/>
</calcChain>
</file>

<file path=xl/sharedStrings.xml><?xml version="1.0" encoding="utf-8"?>
<sst xmlns="http://schemas.openxmlformats.org/spreadsheetml/2006/main" count="56" uniqueCount="44">
  <si>
    <t>AOR</t>
  </si>
  <si>
    <t>OC</t>
  </si>
  <si>
    <t>Caudal aire</t>
  </si>
  <si>
    <t>mg/L</t>
  </si>
  <si>
    <t>mg N/L</t>
  </si>
  <si>
    <r>
      <t>AOR</t>
    </r>
    <r>
      <rPr>
        <vertAlign val="subscript"/>
        <sz val="11"/>
        <color theme="1"/>
        <rFont val="Calibri"/>
        <family val="2"/>
        <scheme val="minor"/>
      </rPr>
      <t>C</t>
    </r>
  </si>
  <si>
    <r>
      <t>mg NO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/L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</si>
  <si>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/h</t>
    </r>
  </si>
  <si>
    <r>
      <t>OUR</t>
    </r>
    <r>
      <rPr>
        <vertAlign val="subscript"/>
        <sz val="11"/>
        <color theme="1"/>
        <rFont val="Calibri"/>
        <family val="2"/>
        <scheme val="minor"/>
      </rPr>
      <t>end</t>
    </r>
  </si>
  <si>
    <r>
      <t>AOR</t>
    </r>
    <r>
      <rPr>
        <vertAlign val="subscript"/>
        <sz val="11"/>
        <color theme="1"/>
        <rFont val="Calibri"/>
        <family val="2"/>
        <scheme val="minor"/>
      </rPr>
      <t>N</t>
    </r>
  </si>
  <si>
    <r>
      <t>AOR</t>
    </r>
    <r>
      <rPr>
        <vertAlign val="subscript"/>
        <sz val="11"/>
        <color theme="1"/>
        <rFont val="Calibri"/>
        <family val="2"/>
        <scheme val="minor"/>
      </rPr>
      <t>DN</t>
    </r>
  </si>
  <si>
    <t>Parámetros - respirometría</t>
  </si>
  <si>
    <t>SOTE</t>
  </si>
  <si>
    <r>
      <t>Kg 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/d</t>
    </r>
  </si>
  <si>
    <t>Profundidad dfusores</t>
  </si>
  <si>
    <t>Tipo difusores</t>
  </si>
  <si>
    <t>Burbuja fina</t>
  </si>
  <si>
    <t>m</t>
  </si>
  <si>
    <t>Q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</si>
  <si>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/d</t>
    </r>
  </si>
  <si>
    <r>
      <t>AOR</t>
    </r>
    <r>
      <rPr>
        <vertAlign val="subscript"/>
        <sz val="11"/>
        <color theme="1"/>
        <rFont val="Calibri"/>
        <family val="2"/>
        <scheme val="minor"/>
      </rPr>
      <t>end</t>
    </r>
  </si>
  <si>
    <t>V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</si>
  <si>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</si>
  <si>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t>SOR</t>
  </si>
  <si>
    <t>AOR/SOR</t>
  </si>
  <si>
    <t>Requerimiento actual de oxígeno</t>
  </si>
  <si>
    <t>F</t>
  </si>
  <si>
    <r>
      <t>N-NO</t>
    </r>
    <r>
      <rPr>
        <vertAlign val="subscript"/>
        <sz val="11"/>
        <color theme="1"/>
        <rFont val="Calibri"/>
        <family val="2"/>
        <scheme val="minor"/>
      </rPr>
      <t>3</t>
    </r>
  </si>
  <si>
    <r>
      <t>DQO</t>
    </r>
    <r>
      <rPr>
        <vertAlign val="subscript"/>
        <sz val="11"/>
        <color theme="1"/>
        <rFont val="Calibri"/>
        <family val="2"/>
        <scheme val="minor"/>
      </rPr>
      <t>in</t>
    </r>
  </si>
  <si>
    <t>%/100</t>
  </si>
  <si>
    <t>NTK</t>
  </si>
  <si>
    <t>Datos parámetros</t>
  </si>
  <si>
    <t>Datos sistema de aireación</t>
  </si>
  <si>
    <r>
      <t>QO</t>
    </r>
    <r>
      <rPr>
        <vertAlign val="subscript"/>
        <sz val="11"/>
        <color theme="1"/>
        <rFont val="Calibri"/>
        <family val="2"/>
        <scheme val="minor"/>
      </rPr>
      <t>2</t>
    </r>
  </si>
  <si>
    <r>
      <t>OTE</t>
    </r>
    <r>
      <rPr>
        <vertAlign val="subscript"/>
        <sz val="11"/>
        <color theme="1"/>
        <rFont val="Calibri"/>
        <family val="2"/>
        <scheme val="minor"/>
      </rPr>
      <t>f</t>
    </r>
  </si>
  <si>
    <t>mg/L/h</t>
  </si>
  <si>
    <t>OD</t>
  </si>
  <si>
    <r>
      <t>AOR</t>
    </r>
    <r>
      <rPr>
        <vertAlign val="subscript"/>
        <sz val="11"/>
        <color theme="1"/>
        <rFont val="Calibri"/>
        <family val="2"/>
        <scheme val="minor"/>
      </rPr>
      <t>OD</t>
    </r>
  </si>
  <si>
    <t>Evaluación de la aireación</t>
  </si>
  <si>
    <t>Seguimiento de la aireación</t>
  </si>
  <si>
    <t>%</t>
  </si>
  <si>
    <r>
      <t>E</t>
    </r>
    <r>
      <rPr>
        <vertAlign val="subscript"/>
        <sz val="11"/>
        <color theme="1"/>
        <rFont val="Calibri"/>
        <family val="2"/>
        <scheme val="minor"/>
      </rPr>
      <t>NTK</t>
    </r>
  </si>
  <si>
    <r>
      <t>E</t>
    </r>
    <r>
      <rPr>
        <vertAlign val="subscript"/>
        <sz val="11"/>
        <color theme="1"/>
        <rFont val="Calibri"/>
        <family val="2"/>
        <scheme val="minor"/>
      </rPr>
      <t>N-NO3</t>
    </r>
  </si>
  <si>
    <t xml:space="preserve">Evaluación y seguimiento del sistema de aireación con difusores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</si>
</sst>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\-#,##0.00\ "/>
    <numFmt numFmtId="165" formatCode="_-* #,##0.00000000_-;\-* #,##0.000000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thick">
        <color rgb="FFFFFFFF"/>
      </top>
      <bottom style="medium">
        <color rgb="FFFFFFFF"/>
      </bottom>
      <diagonal/>
    </border>
    <border>
      <left/>
      <right/>
      <top style="thick">
        <color rgb="FFFFFFFF"/>
      </top>
      <bottom style="medium">
        <color rgb="FFFFFFFF"/>
      </bottom>
      <diagonal/>
    </border>
    <border>
      <left/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0" fillId="0" borderId="16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9" fontId="0" fillId="2" borderId="22" xfId="0" applyNumberFormat="1" applyFill="1" applyBorder="1" applyAlignment="1">
      <alignment horizontal="center"/>
    </xf>
    <xf numFmtId="0" fontId="0" fillId="0" borderId="17" xfId="0" applyBorder="1"/>
    <xf numFmtId="0" fontId="0" fillId="2" borderId="18" xfId="0" applyFill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0" xfId="1" applyNumberFormat="1" applyFont="1" applyBorder="1" applyAlignment="1">
      <alignment horizontal="center"/>
    </xf>
    <xf numFmtId="0" fontId="0" fillId="3" borderId="23" xfId="0" applyFill="1" applyBorder="1"/>
    <xf numFmtId="0" fontId="0" fillId="3" borderId="19" xfId="0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165" fontId="0" fillId="3" borderId="19" xfId="1" applyNumberFormat="1" applyFont="1" applyFill="1" applyBorder="1" applyAlignment="1">
      <alignment horizontal="right"/>
    </xf>
    <xf numFmtId="0" fontId="0" fillId="3" borderId="23" xfId="0" applyFill="1" applyBorder="1" applyAlignment="1">
      <alignment horizontal="center"/>
    </xf>
    <xf numFmtId="166" fontId="0" fillId="3" borderId="20" xfId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776287</xdr:colOff>
      <xdr:row>5</xdr:row>
      <xdr:rowOff>95250</xdr:rowOff>
    </xdr:from>
    <xdr:to>
      <xdr:col>12</xdr:col>
      <xdr:colOff>938212</xdr:colOff>
      <xdr:row>6</xdr:row>
      <xdr:rowOff>165905</xdr:rowOff>
    </xdr:to>
    <xdr:sp macro="" textlink="">
      <xdr:nvSpPr>
        <xdr:cNvPr id="9" name="CuadroTexto 4">
          <a:extLst>
            <a:ext uri="{FF2B5EF4-FFF2-40B4-BE49-F238E27FC236}">
              <a16:creationId xmlns:a16="http://schemas.microsoft.com/office/drawing/2014/main" id="{F43F391E-9B1A-E1A9-05B7-686BD983737C}"/>
            </a:ext>
          </a:extLst>
        </xdr:cNvPr>
        <xdr:cNvSpPr txBox="1"/>
      </xdr:nvSpPr>
      <xdr:spPr>
        <a:xfrm>
          <a:off x="10463212" y="1438275"/>
          <a:ext cx="1266825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1200"/>
        </a:p>
      </xdr:txBody>
    </xdr:sp>
    <xdr:clientData/>
  </xdr:twoCellAnchor>
  <xdr:twoCellAnchor editAs="oneCell">
    <xdr:from>
      <xdr:col>6</xdr:col>
      <xdr:colOff>186690</xdr:colOff>
      <xdr:row>17</xdr:row>
      <xdr:rowOff>0</xdr:rowOff>
    </xdr:from>
    <xdr:to>
      <xdr:col>8</xdr:col>
      <xdr:colOff>457580</xdr:colOff>
      <xdr:row>27</xdr:row>
      <xdr:rowOff>28941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24E2846-00C2-99E0-B53B-8408B7E8D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5590" y="4038600"/>
          <a:ext cx="2328290" cy="2238741"/>
        </a:xfrm>
        <a:prstGeom prst="rect">
          <a:avLst/>
        </a:prstGeom>
      </xdr:spPr>
    </xdr:pic>
    <xdr:clientData/>
  </xdr:twoCellAnchor>
  <xdr:twoCellAnchor>
    <xdr:from>
      <xdr:col>12</xdr:col>
      <xdr:colOff>785812</xdr:colOff>
      <xdr:row>0</xdr:row>
      <xdr:rowOff>104775</xdr:rowOff>
    </xdr:from>
    <xdr:to>
      <xdr:col>15</xdr:col>
      <xdr:colOff>100012</xdr:colOff>
      <xdr:row>1</xdr:row>
      <xdr:rowOff>178146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BFB0B80D-CD54-5163-6756-D1E1E137ABA0}"/>
            </a:ext>
          </a:extLst>
        </xdr:cNvPr>
        <xdr:cNvSpPr txBox="1"/>
      </xdr:nvSpPr>
      <xdr:spPr>
        <a:xfrm>
          <a:off x="12901612" y="104775"/>
          <a:ext cx="1457325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_tradnl" sz="1400"/>
        </a:p>
      </xdr:txBody>
    </xdr:sp>
    <xdr:clientData/>
  </xdr:twoCellAnchor>
  <xdr:twoCellAnchor editAs="oneCell">
    <xdr:from>
      <xdr:col>9</xdr:col>
      <xdr:colOff>685800</xdr:colOff>
      <xdr:row>1</xdr:row>
      <xdr:rowOff>152400</xdr:rowOff>
    </xdr:from>
    <xdr:to>
      <xdr:col>19</xdr:col>
      <xdr:colOff>696588</xdr:colOff>
      <xdr:row>25</xdr:row>
      <xdr:rowOff>67466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CBFD77-5C5A-FB05-9FDA-B870CF025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44100" y="390525"/>
          <a:ext cx="9050013" cy="566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DD23-38E6-4291-99E2-88201A5AEDE2}">
  <dimension ref="B1:U34"/>
  <sheetViews>
    <sheetView tabSelected="1" zoomScaleNormal="100" workbookViewId="0">
      <selection activeCell="E26" sqref="E26"/>
    </sheetView>
  </sheetViews>
  <sheetFormatPr baseColWidth="10" defaultRowHeight="15" x14ac:dyDescent="0.25"/>
  <cols>
    <col min="2" max="2" width="17.28515625" customWidth="1"/>
    <col min="3" max="3" width="17.42578125" customWidth="1"/>
    <col min="4" max="4" width="17.5703125" customWidth="1"/>
    <col min="5" max="5" width="21.42578125" customWidth="1"/>
    <col min="7" max="7" width="19.42578125" customWidth="1"/>
    <col min="11" max="11" width="14.85546875" customWidth="1"/>
    <col min="12" max="12" width="16.5703125" customWidth="1"/>
    <col min="13" max="13" width="21.28515625" customWidth="1"/>
    <col min="14" max="14" width="10.85546875" customWidth="1"/>
    <col min="15" max="15" width="11.42578125" hidden="1" customWidth="1"/>
    <col min="16" max="16" width="23.140625" customWidth="1"/>
    <col min="17" max="17" width="35.85546875" customWidth="1"/>
    <col min="18" max="18" width="1.5703125" customWidth="1"/>
    <col min="19" max="19" width="11.42578125" hidden="1" customWidth="1"/>
    <col min="20" max="20" width="33.140625" customWidth="1"/>
  </cols>
  <sheetData>
    <row r="1" spans="2:21" ht="18.75" x14ac:dyDescent="0.3">
      <c r="F1" s="23" t="s">
        <v>43</v>
      </c>
    </row>
    <row r="2" spans="2:21" ht="15.75" thickBot="1" x14ac:dyDescent="0.3">
      <c r="B2" t="s">
        <v>31</v>
      </c>
    </row>
    <row r="3" spans="2:21" ht="18.75" thickBot="1" x14ac:dyDescent="0.4">
      <c r="B3" s="6" t="s">
        <v>28</v>
      </c>
      <c r="C3" s="7" t="s">
        <v>30</v>
      </c>
      <c r="D3" s="7" t="s">
        <v>41</v>
      </c>
      <c r="E3" s="7" t="s">
        <v>27</v>
      </c>
      <c r="F3" s="7" t="s">
        <v>42</v>
      </c>
      <c r="G3" s="7" t="s">
        <v>21</v>
      </c>
      <c r="H3" s="7" t="s">
        <v>18</v>
      </c>
      <c r="I3" s="8" t="s">
        <v>36</v>
      </c>
      <c r="P3" s="12"/>
      <c r="Q3" s="39"/>
      <c r="R3" s="39"/>
      <c r="S3" s="40"/>
      <c r="T3" s="41"/>
      <c r="U3" s="40"/>
    </row>
    <row r="4" spans="2:21" ht="20.25" thickTop="1" thickBot="1" x14ac:dyDescent="0.4">
      <c r="B4" s="16" t="s">
        <v>3</v>
      </c>
      <c r="C4" s="4" t="s">
        <v>4</v>
      </c>
      <c r="D4" s="5" t="s">
        <v>40</v>
      </c>
      <c r="E4" s="4" t="s">
        <v>6</v>
      </c>
      <c r="F4" s="5" t="s">
        <v>29</v>
      </c>
      <c r="G4" s="4" t="s">
        <v>22</v>
      </c>
      <c r="H4" s="4" t="s">
        <v>19</v>
      </c>
      <c r="I4" s="17" t="s">
        <v>3</v>
      </c>
      <c r="P4" s="13"/>
      <c r="Q4" s="42"/>
      <c r="R4" s="42"/>
      <c r="S4" s="43"/>
      <c r="T4" s="44"/>
      <c r="U4" s="45"/>
    </row>
    <row r="5" spans="2:21" ht="32.25" customHeight="1" thickBot="1" x14ac:dyDescent="0.3">
      <c r="B5" s="9">
        <v>890</v>
      </c>
      <c r="C5" s="18">
        <v>103</v>
      </c>
      <c r="D5" s="18">
        <v>90</v>
      </c>
      <c r="E5" s="18">
        <v>100</v>
      </c>
      <c r="F5" s="18">
        <v>90</v>
      </c>
      <c r="G5" s="18">
        <v>8900</v>
      </c>
      <c r="H5" s="18">
        <v>5500</v>
      </c>
      <c r="I5" s="11">
        <v>2</v>
      </c>
      <c r="P5" s="13"/>
      <c r="Q5" s="37"/>
      <c r="R5" s="37"/>
      <c r="S5" s="38"/>
      <c r="T5" s="33"/>
      <c r="U5" s="35"/>
    </row>
    <row r="6" spans="2:21" ht="16.5" customHeight="1" thickBot="1" x14ac:dyDescent="0.3">
      <c r="O6" s="4" t="s">
        <v>12</v>
      </c>
      <c r="P6" s="1"/>
      <c r="Q6" s="36"/>
      <c r="R6" s="37"/>
      <c r="S6" s="38"/>
      <c r="T6" s="33"/>
      <c r="U6" s="35"/>
    </row>
    <row r="7" spans="2:21" ht="23.25" customHeight="1" thickBot="1" x14ac:dyDescent="0.3">
      <c r="B7" t="s">
        <v>32</v>
      </c>
      <c r="O7" s="5">
        <v>1</v>
      </c>
      <c r="P7" s="1"/>
      <c r="Q7" s="36"/>
      <c r="R7" s="38"/>
      <c r="S7" s="33"/>
      <c r="T7" s="35"/>
      <c r="U7" s="2"/>
    </row>
    <row r="8" spans="2:21" ht="18.75" thickBot="1" x14ac:dyDescent="0.4">
      <c r="B8" s="6" t="s">
        <v>2</v>
      </c>
      <c r="C8" s="7" t="s">
        <v>33</v>
      </c>
      <c r="D8" s="7" t="s">
        <v>15</v>
      </c>
      <c r="E8" s="7" t="s">
        <v>14</v>
      </c>
      <c r="F8" s="8" t="s">
        <v>12</v>
      </c>
      <c r="O8" s="4">
        <v>0.32</v>
      </c>
      <c r="P8" s="1"/>
      <c r="Q8" s="3"/>
      <c r="R8" s="33"/>
      <c r="S8" s="34"/>
      <c r="T8" s="34"/>
      <c r="U8" s="35"/>
    </row>
    <row r="9" spans="2:21" ht="19.5" thickBot="1" x14ac:dyDescent="0.4">
      <c r="B9" s="16" t="s">
        <v>7</v>
      </c>
      <c r="C9" s="4" t="s">
        <v>13</v>
      </c>
      <c r="D9" s="4" t="s">
        <v>16</v>
      </c>
      <c r="E9" s="4" t="s">
        <v>17</v>
      </c>
      <c r="F9" s="19" t="s">
        <v>29</v>
      </c>
      <c r="P9" s="1"/>
      <c r="Q9" s="3"/>
      <c r="R9" s="33"/>
      <c r="S9" s="34"/>
      <c r="T9" s="34"/>
      <c r="U9" s="35"/>
    </row>
    <row r="10" spans="2:21" ht="16.5" thickBot="1" x14ac:dyDescent="0.3">
      <c r="B10" s="9">
        <v>7560</v>
      </c>
      <c r="C10" s="10">
        <f>24*0.285*B10</f>
        <v>51710.400000000001</v>
      </c>
      <c r="D10" s="20"/>
      <c r="E10" s="18">
        <v>5</v>
      </c>
      <c r="F10" s="21">
        <f>0.065*5</f>
        <v>0.32500000000000001</v>
      </c>
      <c r="P10" s="1"/>
      <c r="Q10" s="3"/>
      <c r="R10" s="33"/>
      <c r="S10" s="34"/>
      <c r="T10" s="34"/>
      <c r="U10" s="35"/>
    </row>
    <row r="11" spans="2:21" ht="16.5" thickBot="1" x14ac:dyDescent="0.3">
      <c r="P11" s="1"/>
      <c r="Q11" s="3"/>
      <c r="R11" s="33"/>
      <c r="S11" s="34"/>
      <c r="T11" s="34"/>
      <c r="U11" s="35"/>
    </row>
    <row r="12" spans="2:21" ht="16.5" thickBot="1" x14ac:dyDescent="0.3">
      <c r="B12" t="s">
        <v>11</v>
      </c>
      <c r="P12" s="1"/>
      <c r="Q12" s="3"/>
      <c r="R12" s="33"/>
      <c r="S12" s="34"/>
      <c r="T12" s="34"/>
      <c r="U12" s="35"/>
    </row>
    <row r="13" spans="2:21" ht="18.75" thickBot="1" x14ac:dyDescent="0.4">
      <c r="B13" s="6" t="s">
        <v>1</v>
      </c>
      <c r="C13" s="8" t="s">
        <v>8</v>
      </c>
      <c r="P13" s="1"/>
      <c r="Q13" s="3"/>
      <c r="R13" s="33"/>
      <c r="S13" s="34"/>
      <c r="T13" s="34"/>
      <c r="U13" s="35"/>
    </row>
    <row r="14" spans="2:21" ht="26.25" customHeight="1" thickBot="1" x14ac:dyDescent="0.3">
      <c r="B14" s="16" t="s">
        <v>3</v>
      </c>
      <c r="C14" s="17" t="s">
        <v>35</v>
      </c>
      <c r="P14" s="1"/>
      <c r="Q14" s="3"/>
      <c r="R14" s="33"/>
      <c r="S14" s="34"/>
      <c r="T14" s="34"/>
      <c r="U14" s="35"/>
    </row>
    <row r="15" spans="2:21" ht="16.5" thickBot="1" x14ac:dyDescent="0.3">
      <c r="B15" s="9">
        <v>369</v>
      </c>
      <c r="C15" s="11">
        <v>12.26</v>
      </c>
      <c r="P15" s="1"/>
      <c r="Q15" s="3"/>
      <c r="R15" s="33"/>
      <c r="S15" s="34"/>
      <c r="T15" s="34"/>
      <c r="U15" s="35"/>
    </row>
    <row r="16" spans="2:21" ht="16.5" thickBot="1" x14ac:dyDescent="0.3">
      <c r="P16" s="1"/>
      <c r="Q16" s="3"/>
      <c r="R16" s="33"/>
      <c r="S16" s="34"/>
      <c r="T16" s="34"/>
      <c r="U16" s="35"/>
    </row>
    <row r="17" spans="2:21" ht="16.5" thickBot="1" x14ac:dyDescent="0.3">
      <c r="B17" t="s">
        <v>25</v>
      </c>
      <c r="P17" s="1"/>
      <c r="Q17" s="3"/>
      <c r="R17" s="33"/>
      <c r="S17" s="34"/>
      <c r="T17" s="34"/>
      <c r="U17" s="35"/>
    </row>
    <row r="18" spans="2:21" ht="18.75" thickBot="1" x14ac:dyDescent="0.4">
      <c r="B18" s="6" t="s">
        <v>5</v>
      </c>
      <c r="C18" s="7" t="s">
        <v>20</v>
      </c>
      <c r="D18" s="7" t="s">
        <v>9</v>
      </c>
      <c r="E18" s="7" t="s">
        <v>37</v>
      </c>
      <c r="F18" s="8" t="s">
        <v>10</v>
      </c>
      <c r="P18" s="1"/>
      <c r="Q18" s="3"/>
      <c r="R18" s="33"/>
      <c r="S18" s="34"/>
      <c r="T18" s="34"/>
      <c r="U18" s="35"/>
    </row>
    <row r="19" spans="2:21" ht="18.75" thickBot="1" x14ac:dyDescent="0.4">
      <c r="B19" s="16" t="s">
        <v>13</v>
      </c>
      <c r="C19" s="4" t="s">
        <v>13</v>
      </c>
      <c r="D19" s="4" t="s">
        <v>13</v>
      </c>
      <c r="E19" s="4" t="s">
        <v>13</v>
      </c>
      <c r="F19" s="17" t="s">
        <v>13</v>
      </c>
      <c r="P19" s="1"/>
      <c r="Q19" s="3"/>
      <c r="R19" s="33"/>
      <c r="S19" s="34"/>
      <c r="T19" s="34"/>
      <c r="U19" s="35"/>
    </row>
    <row r="20" spans="2:21" ht="16.5" thickBot="1" x14ac:dyDescent="0.3">
      <c r="B20" s="14">
        <f xml:space="preserve"> H5*B15/1000</f>
        <v>2029.5</v>
      </c>
      <c r="C20" s="10">
        <f>(24*C15/1000)*G5</f>
        <v>2618.7359999999999</v>
      </c>
      <c r="D20" s="10">
        <f>4.57*C5*(D5/100)*H5/1000</f>
        <v>2330.0145000000007</v>
      </c>
      <c r="E20" s="10">
        <f>I5*G5/1000</f>
        <v>17.8</v>
      </c>
      <c r="F20" s="15">
        <f>2.86*E5*(F5/100)*H5/1000</f>
        <v>1415.7000000000003</v>
      </c>
      <c r="P20" s="1"/>
      <c r="Q20" s="3"/>
      <c r="R20" s="33"/>
      <c r="S20" s="34"/>
      <c r="T20" s="34"/>
      <c r="U20" s="35"/>
    </row>
    <row r="21" spans="2:21" ht="16.5" thickBot="1" x14ac:dyDescent="0.3">
      <c r="P21" s="1"/>
      <c r="Q21" s="3"/>
      <c r="R21" s="33"/>
      <c r="S21" s="34"/>
      <c r="T21" s="34"/>
      <c r="U21" s="35"/>
    </row>
    <row r="22" spans="2:21" ht="19.5" customHeight="1" thickBot="1" x14ac:dyDescent="0.3">
      <c r="B22" t="s">
        <v>38</v>
      </c>
      <c r="P22" s="1"/>
      <c r="Q22" s="3"/>
      <c r="R22" s="33"/>
      <c r="S22" s="34"/>
      <c r="T22" s="34"/>
      <c r="U22" s="35"/>
    </row>
    <row r="23" spans="2:21" ht="18.75" customHeight="1" thickBot="1" x14ac:dyDescent="0.3">
      <c r="B23" s="6" t="s">
        <v>0</v>
      </c>
      <c r="C23" s="7" t="s">
        <v>23</v>
      </c>
      <c r="D23" s="7" t="s">
        <v>24</v>
      </c>
      <c r="E23" s="30" t="s">
        <v>26</v>
      </c>
      <c r="P23" s="1"/>
      <c r="Q23" s="3"/>
      <c r="R23" s="33"/>
      <c r="S23" s="34"/>
      <c r="T23" s="34"/>
      <c r="U23" s="35"/>
    </row>
    <row r="24" spans="2:21" ht="18.75" thickBot="1" x14ac:dyDescent="0.4">
      <c r="B24" s="16" t="s">
        <v>13</v>
      </c>
      <c r="C24" s="4" t="s">
        <v>13</v>
      </c>
      <c r="E24" s="27"/>
      <c r="P24" s="1"/>
      <c r="Q24" s="3"/>
      <c r="R24" s="33"/>
      <c r="S24" s="34"/>
      <c r="T24" s="34"/>
      <c r="U24" s="35"/>
    </row>
    <row r="25" spans="2:21" ht="16.5" thickBot="1" x14ac:dyDescent="0.3">
      <c r="B25" s="14">
        <f>B20+C20+D20+E20-E20</f>
        <v>6978.2505000000001</v>
      </c>
      <c r="C25" s="10">
        <f>C10*F10</f>
        <v>16805.88</v>
      </c>
      <c r="D25" s="22">
        <f>B25/C25</f>
        <v>0.41522672421795226</v>
      </c>
      <c r="E25" s="32">
        <f>0.33/0.42</f>
        <v>0.78571428571428581</v>
      </c>
      <c r="P25" s="1"/>
      <c r="Q25" s="3"/>
      <c r="R25" s="33"/>
      <c r="S25" s="34"/>
      <c r="T25" s="34"/>
      <c r="U25" s="35"/>
    </row>
    <row r="27" spans="2:21" x14ac:dyDescent="0.25">
      <c r="B27" t="s">
        <v>39</v>
      </c>
    </row>
    <row r="28" spans="2:21" ht="18" x14ac:dyDescent="0.35">
      <c r="B28" s="28" t="s">
        <v>34</v>
      </c>
      <c r="C28" s="24"/>
      <c r="D28" s="4"/>
    </row>
    <row r="29" spans="2:21" x14ac:dyDescent="0.25">
      <c r="B29" s="31" t="s">
        <v>40</v>
      </c>
      <c r="C29" s="25"/>
      <c r="D29" s="26"/>
    </row>
    <row r="30" spans="2:21" x14ac:dyDescent="0.25">
      <c r="B30" s="29">
        <f xml:space="preserve"> 100*B25/C10</f>
        <v>13.49486853708345</v>
      </c>
    </row>
    <row r="33" spans="4:4" x14ac:dyDescent="0.25">
      <c r="D33" s="4"/>
    </row>
    <row r="34" spans="4:4" x14ac:dyDescent="0.25">
      <c r="D34" s="4"/>
    </row>
  </sheetData>
  <mergeCells count="28">
    <mergeCell ref="Q3:S3"/>
    <mergeCell ref="T3:U3"/>
    <mergeCell ref="Q4:S4"/>
    <mergeCell ref="T4:U4"/>
    <mergeCell ref="Q5:S5"/>
    <mergeCell ref="T5:U5"/>
    <mergeCell ref="R15:U15"/>
    <mergeCell ref="Q6:S6"/>
    <mergeCell ref="T6:U6"/>
    <mergeCell ref="Q7:R7"/>
    <mergeCell ref="S7:T7"/>
    <mergeCell ref="R8:U8"/>
    <mergeCell ref="R9:U9"/>
    <mergeCell ref="R10:U10"/>
    <mergeCell ref="R11:U11"/>
    <mergeCell ref="R12:U12"/>
    <mergeCell ref="R13:U13"/>
    <mergeCell ref="R14:U14"/>
    <mergeCell ref="R16:U16"/>
    <mergeCell ref="R17:U17"/>
    <mergeCell ref="R18:U18"/>
    <mergeCell ref="R19:U19"/>
    <mergeCell ref="R20:U20"/>
    <mergeCell ref="R23:U23"/>
    <mergeCell ref="R24:U24"/>
    <mergeCell ref="R25:U25"/>
    <mergeCell ref="R22:U22"/>
    <mergeCell ref="R21:U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 SERRANO</dc:creator>
  <cp:lastModifiedBy>EMILIO SERRANO</cp:lastModifiedBy>
  <dcterms:created xsi:type="dcterms:W3CDTF">2025-04-06T10:22:30Z</dcterms:created>
  <dcterms:modified xsi:type="dcterms:W3CDTF">2025-04-20T19:09:10Z</dcterms:modified>
</cp:coreProperties>
</file>