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PARAMETRIC CINETICI" sheetId="4" r:id="rId1"/>
    <sheet name="Foglio1" sheetId="1" r:id="rId2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/>
  <c r="K8" l="1"/>
  <c r="C8"/>
  <c r="I13" s="1"/>
  <c r="I8" s="1"/>
  <c r="M18" l="1"/>
  <c r="G8" s="1"/>
  <c r="J13" l="1"/>
  <c r="J8"/>
  <c r="L8" s="1"/>
  <c r="H8" s="1"/>
  <c r="L13"/>
  <c r="K13" l="1"/>
  <c r="M8"/>
  <c r="N8" s="1"/>
</calcChain>
</file>

<file path=xl/sharedStrings.xml><?xml version="1.0" encoding="utf-8"?>
<sst xmlns="http://schemas.openxmlformats.org/spreadsheetml/2006/main" count="83" uniqueCount="81">
  <si>
    <t>SRT (d)</t>
  </si>
  <si>
    <r>
      <rPr>
        <sz val="11"/>
        <color theme="1"/>
        <rFont val="Calibri"/>
        <family val="2"/>
      </rPr>
      <t>S</t>
    </r>
    <r>
      <rPr>
        <vertAlign val="subscript"/>
        <sz val="11"/>
        <color theme="1"/>
        <rFont val="Calibri"/>
        <family val="2"/>
      </rPr>
      <t>N</t>
    </r>
  </si>
  <si>
    <r>
      <t>CO</t>
    </r>
    <r>
      <rPr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 xml:space="preserve"> (mgO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/L)</t>
    </r>
  </si>
  <si>
    <r>
      <t>K</t>
    </r>
    <r>
      <rPr>
        <b/>
        <vertAlign val="subscript"/>
        <sz val="11"/>
        <color theme="1"/>
        <rFont val="Calibri"/>
        <family val="2"/>
      </rPr>
      <t>dA</t>
    </r>
    <r>
      <rPr>
        <sz val="11"/>
        <color theme="1"/>
        <rFont val="Calibri"/>
        <family val="2"/>
      </rPr>
      <t xml:space="preserve"> (d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)</t>
    </r>
  </si>
  <si>
    <r>
      <t>Rs</t>
    </r>
    <r>
      <rPr>
        <vertAlign val="subscript"/>
        <sz val="11"/>
        <color theme="1"/>
        <rFont val="Calibri"/>
        <family val="2"/>
      </rPr>
      <t>max</t>
    </r>
    <r>
      <rPr>
        <sz val="11"/>
        <color theme="1"/>
        <rFont val="Calibri"/>
        <family val="2"/>
      </rPr>
      <t xml:space="preserve"> (mgO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/L/h)</t>
    </r>
  </si>
  <si>
    <r>
      <t>DO (mgO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/L)</t>
    </r>
  </si>
  <si>
    <r>
      <t>K</t>
    </r>
    <r>
      <rPr>
        <b/>
        <vertAlign val="subscript"/>
        <sz val="11"/>
        <color theme="1"/>
        <rFont val="Calibri"/>
        <family val="2"/>
      </rPr>
      <t>OA</t>
    </r>
    <r>
      <rPr>
        <sz val="11"/>
        <color theme="1"/>
        <rFont val="Calibri"/>
        <family val="2"/>
      </rPr>
      <t xml:space="preserve"> (mg/L</t>
    </r>
    <r>
      <rPr>
        <sz val="11"/>
        <color theme="1"/>
        <rFont val="Calibri"/>
        <family val="2"/>
      </rPr>
      <t>)</t>
    </r>
  </si>
  <si>
    <t>MLVSS (g/L)</t>
  </si>
  <si>
    <r>
      <t>Y</t>
    </r>
    <r>
      <rPr>
        <b/>
        <vertAlign val="subscript"/>
        <sz val="11"/>
        <color theme="1"/>
        <rFont val="Calibri"/>
        <family val="2"/>
      </rPr>
      <t xml:space="preserve">A,O2 </t>
    </r>
    <r>
      <rPr>
        <sz val="11"/>
        <color theme="1"/>
        <rFont val="Calibri"/>
        <family val="2"/>
      </rPr>
      <t>(mg 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/mgN)</t>
    </r>
  </si>
  <si>
    <r>
      <t>Y</t>
    </r>
    <r>
      <rPr>
        <b/>
        <vertAlign val="subscript"/>
        <sz val="11"/>
        <color theme="1"/>
        <rFont val="Calibri"/>
        <family val="2"/>
      </rPr>
      <t>A,VSS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(mg VSS/mgN)</t>
    </r>
  </si>
  <si>
    <r>
      <t>K</t>
    </r>
    <r>
      <rPr>
        <b/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 xml:space="preserve"> (mgN/L</t>
    </r>
    <r>
      <rPr>
        <sz val="11"/>
        <color theme="1"/>
        <rFont val="Calibri"/>
        <family val="2"/>
      </rPr>
      <t>)</t>
    </r>
  </si>
  <si>
    <r>
      <t>E</t>
    </r>
    <r>
      <rPr>
        <vertAlign val="subscript"/>
        <sz val="11"/>
        <color theme="1"/>
        <rFont val="Calibri"/>
        <family val="2"/>
      </rPr>
      <t>N (%)</t>
    </r>
  </si>
  <si>
    <r>
      <t>F</t>
    </r>
    <r>
      <rPr>
        <vertAlign val="subscript"/>
        <sz val="11"/>
        <color theme="1"/>
        <rFont val="Calibri"/>
        <family val="2"/>
      </rPr>
      <t xml:space="preserve">N </t>
    </r>
    <r>
      <rPr>
        <sz val="11"/>
        <color theme="1"/>
        <rFont val="Calibri"/>
        <family val="2"/>
      </rPr>
      <t>(mgN/L)</t>
    </r>
  </si>
  <si>
    <r>
      <t>F</t>
    </r>
    <r>
      <rPr>
        <vertAlign val="subscript"/>
        <sz val="11"/>
        <color theme="1"/>
        <rFont val="Calibri"/>
        <family val="2"/>
      </rPr>
      <t xml:space="preserve">OA </t>
    </r>
    <r>
      <rPr>
        <sz val="11"/>
        <color theme="1"/>
        <rFont val="Calibri"/>
        <family val="2"/>
      </rPr>
      <t>(mgO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/L)</t>
    </r>
  </si>
  <si>
    <r>
      <t>E</t>
    </r>
    <r>
      <rPr>
        <vertAlign val="subscript"/>
        <sz val="11"/>
        <color theme="1"/>
        <rFont val="Calibri"/>
        <family val="2"/>
      </rPr>
      <t>N,max (%)</t>
    </r>
  </si>
  <si>
    <r>
      <t>S</t>
    </r>
    <r>
      <rPr>
        <vertAlign val="subscript"/>
        <sz val="11"/>
        <color theme="1"/>
        <rFont val="Calibri"/>
        <family val="2"/>
      </rPr>
      <t>N,ef</t>
    </r>
  </si>
  <si>
    <r>
      <rPr>
        <sz val="11"/>
        <color theme="1"/>
        <rFont val="Calibri"/>
        <family val="2"/>
      </rPr>
      <t>S'</t>
    </r>
    <r>
      <rPr>
        <vertAlign val="subscript"/>
        <sz val="11"/>
        <color theme="1"/>
        <rFont val="Calibri"/>
        <family val="2"/>
      </rPr>
      <t>N,ef</t>
    </r>
  </si>
  <si>
    <r>
      <t>AUR</t>
    </r>
    <r>
      <rPr>
        <vertAlign val="subscript"/>
        <sz val="11"/>
        <color theme="1"/>
        <rFont val="Calibri"/>
        <family val="2"/>
      </rPr>
      <t>max</t>
    </r>
    <r>
      <rPr>
        <sz val="11"/>
        <color theme="1"/>
        <rFont val="Calibri"/>
        <family val="2"/>
      </rPr>
      <t xml:space="preserve"> (mgN/L.h)</t>
    </r>
  </si>
  <si>
    <r>
      <t xml:space="preserve">AUR </t>
    </r>
    <r>
      <rPr>
        <sz val="11"/>
        <color theme="1"/>
        <rFont val="Calibri"/>
        <family val="2"/>
      </rPr>
      <t>(mgN/L.h)</t>
    </r>
  </si>
  <si>
    <r>
      <t>q</t>
    </r>
    <r>
      <rPr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 xml:space="preserve"> (mgN/mgVSS.d)</t>
    </r>
  </si>
  <si>
    <r>
      <t>q</t>
    </r>
    <r>
      <rPr>
        <vertAlign val="subscript"/>
        <sz val="11"/>
        <color theme="1"/>
        <rFont val="Calibri"/>
        <family val="2"/>
      </rPr>
      <t>N,max</t>
    </r>
    <r>
      <rPr>
        <sz val="11"/>
        <color theme="1"/>
        <rFont val="Calibri"/>
        <family val="2"/>
      </rPr>
      <t xml:space="preserve"> (mgN/mgVSS.d)</t>
    </r>
  </si>
  <si>
    <r>
      <t>F</t>
    </r>
    <r>
      <rPr>
        <vertAlign val="subscript"/>
        <sz val="11"/>
        <color theme="1"/>
        <rFont val="Calibri"/>
        <family val="2"/>
      </rPr>
      <t xml:space="preserve">cv </t>
    </r>
    <r>
      <rPr>
        <sz val="11"/>
        <color theme="1"/>
        <rFont val="Calibri"/>
        <family val="2"/>
      </rPr>
      <t>(mgO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/mgVSS)</t>
    </r>
  </si>
  <si>
    <r>
      <t>µ</t>
    </r>
    <r>
      <rPr>
        <b/>
        <vertAlign val="subscript"/>
        <sz val="11"/>
        <color theme="1"/>
        <rFont val="Calibri"/>
        <family val="2"/>
      </rPr>
      <t xml:space="preserve">A </t>
    </r>
    <r>
      <rPr>
        <b/>
        <sz val="11"/>
        <color theme="1"/>
        <rFont val="Calibri"/>
        <family val="2"/>
      </rPr>
      <t>(d-1)</t>
    </r>
  </si>
  <si>
    <r>
      <t>µ</t>
    </r>
    <r>
      <rPr>
        <b/>
        <vertAlign val="subscript"/>
        <sz val="11"/>
        <color theme="1"/>
        <rFont val="Calibri"/>
        <family val="2"/>
      </rPr>
      <t>A,max</t>
    </r>
    <r>
      <rPr>
        <b/>
        <sz val="11"/>
        <color theme="1"/>
        <rFont val="Calibri"/>
        <family val="2"/>
      </rPr>
      <t xml:space="preserve"> (d-1)</t>
    </r>
  </si>
  <si>
    <r>
      <t>SRT</t>
    </r>
    <r>
      <rPr>
        <vertAlign val="subscript"/>
        <sz val="11"/>
        <color theme="1"/>
        <rFont val="Calibri"/>
        <family val="2"/>
      </rPr>
      <t>min</t>
    </r>
    <r>
      <rPr>
        <sz val="11"/>
        <color theme="1"/>
        <rFont val="Calibri"/>
        <family val="2"/>
      </rPr>
      <t xml:space="preserve"> (d)</t>
    </r>
  </si>
  <si>
    <r>
      <t>BOD (mg</t>
    </r>
    <r>
      <rPr>
        <sz val="11"/>
        <color theme="1"/>
        <rFont val="Calibri"/>
        <family val="2"/>
      </rPr>
      <t>/L)</t>
    </r>
  </si>
  <si>
    <t>TKN (mgN/L)</t>
  </si>
  <si>
    <t>T (ºC)</t>
  </si>
  <si>
    <r>
      <t>CO</t>
    </r>
    <r>
      <rPr>
        <vertAlign val="subscript"/>
        <sz val="11"/>
        <color theme="1"/>
        <rFont val="Calibri"/>
        <family val="2"/>
      </rPr>
      <t>maxN</t>
    </r>
    <r>
      <rPr>
        <sz val="11"/>
        <color theme="1"/>
        <rFont val="Calibri"/>
        <family val="2"/>
      </rPr>
      <t xml:space="preserve"> (mgO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/L)</t>
    </r>
  </si>
  <si>
    <r>
      <t>Y</t>
    </r>
    <r>
      <rPr>
        <b/>
        <vertAlign val="subscript"/>
        <sz val="11"/>
        <color theme="1"/>
        <rFont val="Calibri"/>
        <family val="2"/>
      </rPr>
      <t>H,VSS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(mg VSS/mgN)</t>
    </r>
  </si>
  <si>
    <r>
      <t>S</t>
    </r>
    <r>
      <rPr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 (mg/L)</t>
    </r>
  </si>
  <si>
    <r>
      <t>X</t>
    </r>
    <r>
      <rPr>
        <b/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 xml:space="preserve"> (mg/L)</t>
    </r>
  </si>
  <si>
    <r>
      <t>i</t>
    </r>
    <r>
      <rPr>
        <b/>
        <vertAlign val="subscript"/>
        <sz val="11"/>
        <color theme="1"/>
        <rFont val="Calibri"/>
        <family val="2"/>
      </rPr>
      <t>NOD/COD</t>
    </r>
  </si>
  <si>
    <r>
      <t>S</t>
    </r>
    <r>
      <rPr>
        <b/>
        <vertAlign val="subscript"/>
        <sz val="10"/>
        <color theme="1"/>
        <rFont val="Verdana"/>
        <family val="2"/>
      </rPr>
      <t xml:space="preserve">N </t>
    </r>
    <r>
      <rPr>
        <sz val="10"/>
        <color theme="1"/>
        <rFont val="Verdana"/>
        <family val="2"/>
      </rPr>
      <t>= TKN</t>
    </r>
    <r>
      <rPr>
        <vertAlign val="subscript"/>
        <sz val="10"/>
        <color theme="1"/>
        <rFont val="Verdana"/>
        <family val="2"/>
      </rPr>
      <t xml:space="preserve">O </t>
    </r>
    <r>
      <rPr>
        <sz val="10"/>
        <color theme="1"/>
        <rFont val="Verdana"/>
        <family val="2"/>
      </rPr>
      <t>– TKN</t>
    </r>
    <r>
      <rPr>
        <vertAlign val="subscript"/>
        <sz val="10"/>
        <color theme="1"/>
        <rFont val="Verdana"/>
        <family val="2"/>
      </rPr>
      <t>e</t>
    </r>
    <r>
      <rPr>
        <sz val="10"/>
        <color theme="1"/>
        <rFont val="Verdana"/>
        <family val="2"/>
      </rPr>
      <t xml:space="preserve"> - S</t>
    </r>
    <r>
      <rPr>
        <vertAlign val="subscript"/>
        <sz val="10"/>
        <color theme="1"/>
        <rFont val="Verdana"/>
        <family val="2"/>
      </rPr>
      <t>sy</t>
    </r>
  </si>
  <si>
    <r>
      <t>K</t>
    </r>
    <r>
      <rPr>
        <b/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= CO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/ 4.57</t>
    </r>
  </si>
  <si>
    <r>
      <t>E</t>
    </r>
    <r>
      <rPr>
        <vertAlign val="subscript"/>
        <sz val="10"/>
        <color rgb="FF000000"/>
        <rFont val="Verdana"/>
        <family val="2"/>
      </rPr>
      <t xml:space="preserve">N </t>
    </r>
    <r>
      <rPr>
        <sz val="10"/>
        <color rgb="FF000000"/>
        <rFont val="Verdana"/>
        <family val="2"/>
      </rPr>
      <t>= 100 (S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– S</t>
    </r>
    <r>
      <rPr>
        <vertAlign val="subscript"/>
        <sz val="10"/>
        <color rgb="FF000000"/>
        <rFont val="Verdana"/>
        <family val="2"/>
      </rPr>
      <t>N,ef</t>
    </r>
    <r>
      <rPr>
        <sz val="10"/>
        <color rgb="FF000000"/>
        <rFont val="Verdana"/>
        <family val="2"/>
      </rPr>
      <t>) / S</t>
    </r>
    <r>
      <rPr>
        <vertAlign val="subscript"/>
        <sz val="10"/>
        <color rgb="FF000000"/>
        <rFont val="Verdana"/>
        <family val="2"/>
      </rPr>
      <t>N</t>
    </r>
  </si>
  <si>
    <r>
      <t>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>’ef = 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- AUR</t>
    </r>
    <r>
      <rPr>
        <vertAlign val="subscript"/>
        <sz val="10"/>
        <color rgb="FF000000"/>
        <rFont val="Verdana"/>
        <family val="2"/>
      </rPr>
      <t>max</t>
    </r>
    <r>
      <rPr>
        <sz val="10"/>
        <color rgb="FF000000"/>
        <rFont val="Verdana"/>
        <family val="2"/>
      </rPr>
      <t xml:space="preserve"> * [S</t>
    </r>
    <r>
      <rPr>
        <vertAlign val="subscript"/>
        <sz val="10"/>
        <color rgb="FF000000"/>
        <rFont val="Verdana"/>
        <family val="2"/>
      </rPr>
      <t xml:space="preserve">N </t>
    </r>
    <r>
      <rPr>
        <sz val="10"/>
        <color rgb="FF000000"/>
        <rFont val="Verdana"/>
        <family val="2"/>
      </rPr>
      <t>/ (S</t>
    </r>
    <r>
      <rPr>
        <vertAlign val="subscript"/>
        <sz val="10"/>
        <color rgb="FF000000"/>
        <rFont val="Verdana"/>
        <family val="2"/>
      </rPr>
      <t xml:space="preserve">N </t>
    </r>
    <r>
      <rPr>
        <sz val="10"/>
        <color rgb="FF000000"/>
        <rFont val="Verdana"/>
        <family val="2"/>
      </rPr>
      <t>+ K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>)] * HRT</t>
    </r>
    <r>
      <rPr>
        <vertAlign val="subscript"/>
        <sz val="10"/>
        <color rgb="FF000000"/>
        <rFont val="Verdana"/>
        <family val="2"/>
      </rPr>
      <t>N</t>
    </r>
  </si>
  <si>
    <r>
      <t>E</t>
    </r>
    <r>
      <rPr>
        <vertAlign val="subscript"/>
        <sz val="10"/>
        <color rgb="FF000000"/>
        <rFont val="Verdana"/>
        <family val="2"/>
      </rPr>
      <t>Nmax</t>
    </r>
    <r>
      <rPr>
        <sz val="10"/>
        <color rgb="FF000000"/>
        <rFont val="Verdana"/>
        <family val="2"/>
      </rPr>
      <t xml:space="preserve"> = 100 * (S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- 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>’</t>
    </r>
    <r>
      <rPr>
        <vertAlign val="subscript"/>
        <sz val="10"/>
        <color rgb="FF000000"/>
        <rFont val="Verdana"/>
        <family val="2"/>
      </rPr>
      <t>ef</t>
    </r>
    <r>
      <rPr>
        <sz val="10"/>
        <color rgb="FF000000"/>
        <rFont val="Verdana"/>
        <family val="2"/>
      </rPr>
      <t>) / S</t>
    </r>
    <r>
      <rPr>
        <vertAlign val="subscript"/>
        <sz val="10"/>
        <color rgb="FF000000"/>
        <rFont val="Verdana"/>
        <family val="2"/>
      </rPr>
      <t>N</t>
    </r>
  </si>
  <si>
    <r>
      <t>K</t>
    </r>
    <r>
      <rPr>
        <b/>
        <vertAlign val="subscript"/>
        <sz val="10"/>
        <color theme="1"/>
        <rFont val="Verdana"/>
        <family val="2"/>
      </rPr>
      <t>OA</t>
    </r>
    <r>
      <rPr>
        <sz val="10"/>
        <color theme="1"/>
        <rFont val="Verdana"/>
        <family val="2"/>
      </rPr>
      <t xml:space="preserve"> = DO * (E</t>
    </r>
    <r>
      <rPr>
        <vertAlign val="subscript"/>
        <sz val="10"/>
        <color theme="1"/>
        <rFont val="Verdana"/>
        <family val="2"/>
      </rPr>
      <t>N,max</t>
    </r>
    <r>
      <rPr>
        <sz val="10"/>
        <color theme="1"/>
        <rFont val="Verdana"/>
        <family val="2"/>
      </rPr>
      <t xml:space="preserve"> – E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>) / E</t>
    </r>
    <r>
      <rPr>
        <vertAlign val="subscript"/>
        <sz val="10"/>
        <color theme="1"/>
        <rFont val="Verdana"/>
        <family val="2"/>
      </rPr>
      <t>N</t>
    </r>
  </si>
  <si>
    <r>
      <t>AUR</t>
    </r>
    <r>
      <rPr>
        <b/>
        <vertAlign val="subscript"/>
        <sz val="10"/>
        <color theme="1"/>
        <rFont val="Verdana"/>
        <family val="2"/>
      </rPr>
      <t>max</t>
    </r>
    <r>
      <rPr>
        <sz val="10"/>
        <color theme="1"/>
        <rFont val="Verdana"/>
        <family val="2"/>
      </rPr>
      <t xml:space="preserve"> = (Rs</t>
    </r>
    <r>
      <rPr>
        <vertAlign val="subscript"/>
        <sz val="10"/>
        <color theme="1"/>
        <rFont val="Verdana"/>
        <family val="2"/>
      </rPr>
      <t xml:space="preserve">N.max </t>
    </r>
    <r>
      <rPr>
        <sz val="10"/>
        <color theme="1"/>
        <rFont val="Verdana"/>
        <family val="2"/>
      </rPr>
      <t>/ 4,57)</t>
    </r>
  </si>
  <si>
    <r>
      <t xml:space="preserve">AUR </t>
    </r>
    <r>
      <rPr>
        <sz val="10"/>
        <color theme="1"/>
        <rFont val="Verdana"/>
        <family val="2"/>
      </rPr>
      <t>= AUR</t>
    </r>
    <r>
      <rPr>
        <vertAlign val="subscript"/>
        <sz val="10"/>
        <color theme="1"/>
        <rFont val="Verdana"/>
        <family val="2"/>
      </rPr>
      <t>max</t>
    </r>
    <r>
      <rPr>
        <sz val="10"/>
        <color theme="1"/>
        <rFont val="Verdana"/>
        <family val="2"/>
      </rPr>
      <t xml:space="preserve"> * [S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/ (K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+ S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>)] * [</t>
    </r>
    <r>
      <rPr>
        <sz val="10"/>
        <color rgb="FF000000"/>
        <rFont val="Verdana"/>
        <family val="2"/>
      </rPr>
      <t>DO / (K</t>
    </r>
    <r>
      <rPr>
        <vertAlign val="subscript"/>
        <sz val="10"/>
        <color rgb="FF000000"/>
        <rFont val="Verdana"/>
        <family val="2"/>
      </rPr>
      <t xml:space="preserve">OA </t>
    </r>
    <r>
      <rPr>
        <sz val="10"/>
        <color rgb="FF000000"/>
        <rFont val="Verdana"/>
        <family val="2"/>
      </rPr>
      <t>+ DO)]</t>
    </r>
  </si>
  <si>
    <t>AUR: Actual nitrification rate (mg N/L.h)</t>
  </si>
  <si>
    <t>DO: Bulk dissolved oxygen in nitrification (mg/L)</t>
  </si>
  <si>
    <r>
      <t>Y</t>
    </r>
    <r>
      <rPr>
        <b/>
        <vertAlign val="subscript"/>
        <sz val="10"/>
        <color theme="1"/>
        <rFont val="Verdana"/>
        <family val="2"/>
      </rPr>
      <t>A.COD</t>
    </r>
    <r>
      <rPr>
        <vertAlign val="subscript"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>= (S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* 4,57 – </t>
    </r>
    <r>
      <rPr>
        <sz val="10"/>
        <color rgb="FF000000"/>
        <rFont val="Verdana"/>
        <family val="2"/>
      </rPr>
      <t>CO</t>
    </r>
    <r>
      <rPr>
        <vertAlign val="subscript"/>
        <sz val="10"/>
        <color rgb="FF000000"/>
        <rFont val="Verdana"/>
        <family val="2"/>
      </rPr>
      <t>max.N</t>
    </r>
    <r>
      <rPr>
        <sz val="10"/>
        <color theme="1"/>
        <rFont val="Verdana"/>
        <family val="2"/>
      </rPr>
      <t>) / (S</t>
    </r>
    <r>
      <rPr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* 4,57 + i</t>
    </r>
    <r>
      <rPr>
        <vertAlign val="subscript"/>
        <sz val="10"/>
        <color rgb="FF000000"/>
        <rFont val="Verdana"/>
        <family val="2"/>
      </rPr>
      <t>NOD/COD</t>
    </r>
    <r>
      <rPr>
        <sz val="8"/>
        <color rgb="FF7030A0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* </t>
    </r>
    <r>
      <rPr>
        <sz val="10"/>
        <color rgb="FF000000"/>
        <rFont val="Verdana"/>
        <family val="2"/>
      </rPr>
      <t>CO</t>
    </r>
    <r>
      <rPr>
        <vertAlign val="subscript"/>
        <sz val="10"/>
        <color rgb="FF000000"/>
        <rFont val="Verdana"/>
        <family val="2"/>
      </rPr>
      <t>max.N</t>
    </r>
    <r>
      <rPr>
        <sz val="10"/>
        <color theme="1"/>
        <rFont val="Verdana"/>
        <family val="2"/>
      </rPr>
      <t>)</t>
    </r>
  </si>
  <si>
    <r>
      <t>S</t>
    </r>
    <r>
      <rPr>
        <vertAlign val="subscript"/>
        <sz val="8"/>
        <color rgb="FF002060"/>
        <rFont val="Verdana"/>
        <family val="2"/>
      </rPr>
      <t>N</t>
    </r>
    <r>
      <rPr>
        <sz val="8"/>
        <color rgb="FF002060"/>
        <rFont val="Verdana"/>
        <family val="2"/>
      </rPr>
      <t>: Actual ammonium concentration to nitrify (mg/l NH</t>
    </r>
    <r>
      <rPr>
        <vertAlign val="subscript"/>
        <sz val="8"/>
        <color rgb="FF002060"/>
        <rFont val="Verdana"/>
        <family val="2"/>
      </rPr>
      <t>4</t>
    </r>
    <r>
      <rPr>
        <sz val="8"/>
        <color rgb="FF002060"/>
        <rFont val="Verdana"/>
        <family val="2"/>
      </rPr>
      <t>-N)</t>
    </r>
  </si>
  <si>
    <r>
      <t>TKN</t>
    </r>
    <r>
      <rPr>
        <vertAlign val="subscript"/>
        <sz val="8"/>
        <color rgb="FF002060"/>
        <rFont val="Verdana"/>
        <family val="2"/>
      </rPr>
      <t>O</t>
    </r>
    <r>
      <rPr>
        <sz val="8"/>
        <color rgb="FF002060"/>
        <rFont val="Verdana"/>
        <family val="2"/>
      </rPr>
      <t>: Influent TKN (mg/l N)</t>
    </r>
  </si>
  <si>
    <r>
      <t>TKN</t>
    </r>
    <r>
      <rPr>
        <vertAlign val="subscript"/>
        <sz val="8"/>
        <color rgb="FF002060"/>
        <rFont val="Verdana"/>
        <family val="2"/>
      </rPr>
      <t>e</t>
    </r>
    <r>
      <rPr>
        <sz val="8"/>
        <color rgb="FF002060"/>
        <rFont val="Verdana"/>
        <family val="2"/>
      </rPr>
      <t>: Effluent soluble TKN (mg/l N)</t>
    </r>
  </si>
  <si>
    <r>
      <t>S</t>
    </r>
    <r>
      <rPr>
        <vertAlign val="subscript"/>
        <sz val="8"/>
        <color rgb="FF002060"/>
        <rFont val="Verdana"/>
        <family val="2"/>
      </rPr>
      <t>sy</t>
    </r>
    <r>
      <rPr>
        <sz val="8"/>
        <color rgb="FF002060"/>
        <rFont val="Verdana"/>
        <family val="2"/>
      </rPr>
      <t>: Nitrogen utilized in the cell synthesis = 0.05 * BOD</t>
    </r>
  </si>
  <si>
    <r>
      <t>K</t>
    </r>
    <r>
      <rPr>
        <vertAlign val="subscript"/>
        <sz val="8"/>
        <color rgb="FF002060"/>
        <rFont val="Verdana"/>
        <family val="2"/>
      </rPr>
      <t>N</t>
    </r>
    <r>
      <rPr>
        <sz val="8"/>
        <color rgb="FF002060"/>
        <rFont val="Verdana"/>
        <family val="2"/>
      </rPr>
      <t>: Half saturation coefficient (mg NH</t>
    </r>
    <r>
      <rPr>
        <vertAlign val="subscript"/>
        <sz val="8"/>
        <color rgb="FF002060"/>
        <rFont val="Verdana"/>
        <family val="2"/>
      </rPr>
      <t>4</t>
    </r>
    <r>
      <rPr>
        <sz val="8"/>
        <color rgb="FF002060"/>
        <rFont val="Verdana"/>
        <family val="2"/>
      </rPr>
      <t>-N/L)</t>
    </r>
  </si>
  <si>
    <r>
      <t>CO</t>
    </r>
    <r>
      <rPr>
        <vertAlign val="subscript"/>
        <sz val="8"/>
        <color rgb="FF002060"/>
        <rFont val="Verdana"/>
        <family val="2"/>
      </rPr>
      <t>N</t>
    </r>
    <r>
      <rPr>
        <sz val="8"/>
        <color rgb="FF002060"/>
        <rFont val="Verdana"/>
        <family val="2"/>
      </rPr>
      <t xml:space="preserve"> = NOD: Consumed oxygen corresponding to Rs</t>
    </r>
    <r>
      <rPr>
        <vertAlign val="subscript"/>
        <sz val="8"/>
        <color rgb="FF002060"/>
        <rFont val="Verdana"/>
        <family val="2"/>
      </rPr>
      <t>N,max</t>
    </r>
    <r>
      <rPr>
        <sz val="8"/>
        <color rgb="FF002060"/>
        <rFont val="Verdana"/>
        <family val="2"/>
      </rPr>
      <t>/2 (mg O</t>
    </r>
    <r>
      <rPr>
        <vertAlign val="subscript"/>
        <sz val="8"/>
        <color rgb="FF002060"/>
        <rFont val="Verdana"/>
        <family val="2"/>
      </rPr>
      <t>2</t>
    </r>
    <r>
      <rPr>
        <sz val="8"/>
        <color rgb="FF002060"/>
        <rFont val="Verdana"/>
        <family val="2"/>
      </rPr>
      <t>/L)</t>
    </r>
  </si>
  <si>
    <r>
      <t>4.57: mg of oxygen per mg of NH</t>
    </r>
    <r>
      <rPr>
        <vertAlign val="subscript"/>
        <sz val="8"/>
        <color rgb="FF002060"/>
        <rFont val="Verdana"/>
        <family val="2"/>
      </rPr>
      <t>4</t>
    </r>
    <r>
      <rPr>
        <sz val="8"/>
        <color rgb="FF002060"/>
        <rFont val="Verdana"/>
        <family val="2"/>
      </rPr>
      <t>-N</t>
    </r>
  </si>
  <si>
    <r>
      <t>E</t>
    </r>
    <r>
      <rPr>
        <vertAlign val="subscript"/>
        <sz val="8"/>
        <color rgb="FF002060"/>
        <rFont val="Verdana"/>
        <family val="2"/>
      </rPr>
      <t>N</t>
    </r>
    <r>
      <rPr>
        <sz val="8"/>
        <color rgb="FF002060"/>
        <rFont val="Verdana"/>
        <family val="2"/>
      </rPr>
      <t>: Actual nitrification efficiency (%)</t>
    </r>
  </si>
  <si>
    <r>
      <t>S</t>
    </r>
    <r>
      <rPr>
        <vertAlign val="subscript"/>
        <sz val="8"/>
        <color rgb="FF002060"/>
        <rFont val="Verdana"/>
        <family val="2"/>
      </rPr>
      <t>N,ef</t>
    </r>
    <r>
      <rPr>
        <sz val="8"/>
        <color rgb="FF002060"/>
        <rFont val="Verdana"/>
        <family val="2"/>
      </rPr>
      <t>: Ammonium nitrogen in effluent (mgN/L)</t>
    </r>
  </si>
  <si>
    <r>
      <t>S</t>
    </r>
    <r>
      <rPr>
        <vertAlign val="subscript"/>
        <sz val="8"/>
        <color rgb="FF002060"/>
        <rFont val="Verdana"/>
        <family val="2"/>
      </rPr>
      <t>N’’,ef</t>
    </r>
    <r>
      <rPr>
        <sz val="8"/>
        <color rgb="FF002060"/>
        <rFont val="Verdana"/>
        <family val="2"/>
      </rPr>
      <t>: Ammonium nitrogen in effluent for maxium efficiency (mgN/L)</t>
    </r>
  </si>
  <si>
    <r>
      <t>HRT</t>
    </r>
    <r>
      <rPr>
        <vertAlign val="subscript"/>
        <sz val="8"/>
        <color rgb="FF002060"/>
        <rFont val="Verdana"/>
        <family val="2"/>
      </rPr>
      <t>N</t>
    </r>
    <r>
      <rPr>
        <sz val="8"/>
        <color rgb="FF002060"/>
        <rFont val="Verdana"/>
        <family val="2"/>
      </rPr>
      <t>: Hydraulic retention time for nitrification (h)</t>
    </r>
  </si>
  <si>
    <r>
      <t>E</t>
    </r>
    <r>
      <rPr>
        <vertAlign val="subscript"/>
        <sz val="8"/>
        <color rgb="FF002060"/>
        <rFont val="Verdana"/>
        <family val="2"/>
      </rPr>
      <t>N,max</t>
    </r>
    <r>
      <rPr>
        <sz val="8"/>
        <color rgb="FF002060"/>
        <rFont val="Verdana"/>
        <family val="2"/>
      </rPr>
      <t>: Maxium nitrification efficiency (%)</t>
    </r>
  </si>
  <si>
    <r>
      <t>K</t>
    </r>
    <r>
      <rPr>
        <vertAlign val="subscript"/>
        <sz val="8"/>
        <color rgb="FF002060"/>
        <rFont val="Verdana"/>
        <family val="2"/>
      </rPr>
      <t>OA</t>
    </r>
    <r>
      <rPr>
        <sz val="8"/>
        <color rgb="FF002060"/>
        <rFont val="Verdana"/>
        <family val="2"/>
      </rPr>
      <t>: Half saturation coefficient for oxygen (mg/L)</t>
    </r>
  </si>
  <si>
    <r>
      <t>AUR</t>
    </r>
    <r>
      <rPr>
        <vertAlign val="subscript"/>
        <sz val="8"/>
        <color rgb="FF002060"/>
        <rFont val="Verdana"/>
        <family val="2"/>
      </rPr>
      <t>max</t>
    </r>
    <r>
      <rPr>
        <sz val="8"/>
        <color rgb="FF002060"/>
        <rFont val="Verdana"/>
        <family val="2"/>
      </rPr>
      <t>: Maximum nitrification rate (mg N/L.h)</t>
    </r>
  </si>
  <si>
    <r>
      <t>Y</t>
    </r>
    <r>
      <rPr>
        <vertAlign val="subscript"/>
        <sz val="8"/>
        <color rgb="FF002060"/>
        <rFont val="Verdana"/>
        <family val="2"/>
      </rPr>
      <t>A.COD</t>
    </r>
    <r>
      <rPr>
        <sz val="8"/>
        <color rgb="FF002060"/>
        <rFont val="Verdana"/>
        <family val="2"/>
      </rPr>
      <t>: Autotrophic yield coefficient related to COD (mgO</t>
    </r>
    <r>
      <rPr>
        <vertAlign val="subscript"/>
        <sz val="8"/>
        <color rgb="FF002060"/>
        <rFont val="Verdana"/>
        <family val="2"/>
      </rPr>
      <t>2</t>
    </r>
    <r>
      <rPr>
        <sz val="8"/>
        <color rgb="FF002060"/>
        <rFont val="Verdana"/>
        <family val="2"/>
      </rPr>
      <t>/mgCOD)</t>
    </r>
  </si>
  <si>
    <r>
      <t>CO</t>
    </r>
    <r>
      <rPr>
        <vertAlign val="subscript"/>
        <sz val="8"/>
        <color rgb="FF002060"/>
        <rFont val="Verdana"/>
        <family val="2"/>
      </rPr>
      <t>max.N</t>
    </r>
    <r>
      <rPr>
        <sz val="8"/>
        <color rgb="FF002060"/>
        <rFont val="Verdana"/>
        <family val="2"/>
      </rPr>
      <t xml:space="preserve"> = NOD: Total consumed oxygen (mg/L)</t>
    </r>
  </si>
  <si>
    <r>
      <t>i</t>
    </r>
    <r>
      <rPr>
        <vertAlign val="subscript"/>
        <sz val="8"/>
        <color rgb="FF002060"/>
        <rFont val="Verdana"/>
        <family val="2"/>
      </rPr>
      <t>NOD/COD</t>
    </r>
    <r>
      <rPr>
        <sz val="8"/>
        <color rgb="FF002060"/>
        <rFont val="Verdana"/>
        <family val="2"/>
      </rPr>
      <t xml:space="preserve">: nitrogen content of bimass = 0.4 (mgNOD/mgCOD) </t>
    </r>
  </si>
  <si>
    <r>
      <t>Y</t>
    </r>
    <r>
      <rPr>
        <b/>
        <vertAlign val="subscript"/>
        <sz val="10"/>
        <color theme="1"/>
        <rFont val="Verdana"/>
        <family val="2"/>
      </rPr>
      <t>A.VSS</t>
    </r>
    <r>
      <rPr>
        <vertAlign val="subscript"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>= Y</t>
    </r>
    <r>
      <rPr>
        <vertAlign val="subscript"/>
        <sz val="10"/>
        <color theme="1"/>
        <rFont val="Verdana"/>
        <family val="2"/>
      </rPr>
      <t>A.DQO</t>
    </r>
    <r>
      <rPr>
        <sz val="10"/>
        <color theme="1"/>
        <rFont val="Verdana"/>
        <family val="2"/>
      </rPr>
      <t xml:space="preserve"> / 1.42</t>
    </r>
  </si>
  <si>
    <r>
      <rPr>
        <sz val="8"/>
        <color rgb="FF002060"/>
        <rFont val="Verdana"/>
        <family val="2"/>
      </rPr>
      <t>Y</t>
    </r>
    <r>
      <rPr>
        <vertAlign val="subscript"/>
        <sz val="8"/>
        <color rgb="FF002060"/>
        <rFont val="Verdana"/>
        <family val="2"/>
      </rPr>
      <t>A.VSS</t>
    </r>
    <r>
      <rPr>
        <sz val="8"/>
        <color rgb="FF002060"/>
        <rFont val="Verdana"/>
        <family val="2"/>
      </rPr>
      <t>: Autotrophic yield coefficient related to MLVSS (mg VSS/mg N)</t>
    </r>
  </si>
  <si>
    <r>
      <t>F</t>
    </r>
    <r>
      <rPr>
        <b/>
        <vertAlign val="subscript"/>
        <sz val="10"/>
        <color theme="1"/>
        <rFont val="Verdana"/>
        <family val="2"/>
      </rPr>
      <t>N</t>
    </r>
    <r>
      <rPr>
        <sz val="10"/>
        <color theme="1"/>
        <rFont val="Verdana"/>
        <family val="2"/>
      </rPr>
      <t xml:space="preserve"> = Y</t>
    </r>
    <r>
      <rPr>
        <vertAlign val="subscript"/>
        <sz val="10"/>
        <color theme="1"/>
        <rFont val="Verdana"/>
        <family val="2"/>
      </rPr>
      <t>A.VSS</t>
    </r>
    <r>
      <rPr>
        <sz val="10"/>
        <color theme="1"/>
        <rFont val="Verdana"/>
        <family val="2"/>
      </rPr>
      <t xml:space="preserve"> * </t>
    </r>
    <r>
      <rPr>
        <sz val="10"/>
        <color rgb="FF000000"/>
        <rFont val="Verdana"/>
        <family val="2"/>
      </rPr>
      <t>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/ (Y</t>
    </r>
    <r>
      <rPr>
        <vertAlign val="subscript"/>
        <sz val="10"/>
        <color rgb="FF000000"/>
        <rFont val="Verdana"/>
        <family val="2"/>
      </rPr>
      <t>H</t>
    </r>
    <r>
      <rPr>
        <sz val="10"/>
        <color rgb="FF000000"/>
        <rFont val="Verdana"/>
        <family val="2"/>
      </rPr>
      <t>.</t>
    </r>
    <r>
      <rPr>
        <vertAlign val="subscript"/>
        <sz val="10"/>
        <color rgb="FF000000"/>
        <rFont val="Verdana"/>
        <family val="2"/>
      </rPr>
      <t>VSS</t>
    </r>
    <r>
      <rPr>
        <sz val="10"/>
        <color rgb="FF000000"/>
        <rFont val="Verdana"/>
        <family val="2"/>
      </rPr>
      <t xml:space="preserve"> * S</t>
    </r>
    <r>
      <rPr>
        <vertAlign val="subscript"/>
        <sz val="10"/>
        <color rgb="FF000000"/>
        <rFont val="Verdana"/>
        <family val="2"/>
      </rPr>
      <t>S</t>
    </r>
    <r>
      <rPr>
        <sz val="10"/>
        <color rgb="FF000000"/>
        <rFont val="Verdana"/>
        <family val="2"/>
      </rPr>
      <t xml:space="preserve"> + Y</t>
    </r>
    <r>
      <rPr>
        <vertAlign val="subscript"/>
        <sz val="10"/>
        <color rgb="FF000000"/>
        <rFont val="Verdana"/>
        <family val="2"/>
      </rPr>
      <t>A.vss</t>
    </r>
    <r>
      <rPr>
        <sz val="10"/>
        <color rgb="FF000000"/>
        <rFont val="Verdana"/>
        <family val="2"/>
      </rPr>
      <t xml:space="preserve"> * S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>)</t>
    </r>
  </si>
  <si>
    <r>
      <t>S</t>
    </r>
    <r>
      <rPr>
        <vertAlign val="subscript"/>
        <sz val="8"/>
        <color rgb="FF002060"/>
        <rFont val="Verdana"/>
        <family val="2"/>
      </rPr>
      <t>S</t>
    </r>
    <r>
      <rPr>
        <sz val="8"/>
        <color rgb="FF002060"/>
        <rFont val="Verdana"/>
        <family val="2"/>
      </rPr>
      <t>: Actual eliminated BOD in the biological process (mg/L)</t>
    </r>
  </si>
  <si>
    <r>
      <t>X</t>
    </r>
    <r>
      <rPr>
        <b/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= F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* MLVSS</t>
    </r>
  </si>
  <si>
    <r>
      <t>Y</t>
    </r>
    <r>
      <rPr>
        <vertAlign val="subscript"/>
        <sz val="8"/>
        <color rgb="FF002060"/>
        <rFont val="Verdana"/>
        <family val="2"/>
      </rPr>
      <t>A.vss</t>
    </r>
    <r>
      <rPr>
        <sz val="8"/>
        <color rgb="FF002060"/>
        <rFont val="Verdana"/>
        <family val="2"/>
      </rPr>
      <t>: Autotrophic yield coefficient ≈ 0,1  (default value)</t>
    </r>
  </si>
  <si>
    <r>
      <t>Y</t>
    </r>
    <r>
      <rPr>
        <vertAlign val="subscript"/>
        <sz val="8"/>
        <color rgb="FF002060"/>
        <rFont val="Verdana"/>
        <family val="2"/>
      </rPr>
      <t>H</t>
    </r>
    <r>
      <rPr>
        <sz val="8"/>
        <color rgb="FF002060"/>
        <rFont val="Verdana"/>
        <family val="2"/>
      </rPr>
      <t>.</t>
    </r>
    <r>
      <rPr>
        <vertAlign val="subscript"/>
        <sz val="8"/>
        <color rgb="FF002060"/>
        <rFont val="Verdana"/>
        <family val="2"/>
      </rPr>
      <t>VSS</t>
    </r>
    <r>
      <rPr>
        <sz val="8"/>
        <color rgb="FF002060"/>
        <rFont val="Verdana"/>
        <family val="2"/>
      </rPr>
      <t xml:space="preserve">: Heterotrophic yield coefficient ≈ 0.45 (default value) </t>
    </r>
  </si>
  <si>
    <r>
      <t>X</t>
    </r>
    <r>
      <rPr>
        <vertAlign val="subscript"/>
        <sz val="8"/>
        <color rgb="FF002060"/>
        <rFont val="Verdana"/>
        <family val="2"/>
      </rPr>
      <t>A</t>
    </r>
    <r>
      <rPr>
        <sz val="8"/>
        <color rgb="FF002060"/>
        <rFont val="Verdana"/>
        <family val="2"/>
      </rPr>
      <t>: Concentration of the nitrufier biomass (mg VSS/L)</t>
    </r>
  </si>
  <si>
    <r>
      <t>q</t>
    </r>
    <r>
      <rPr>
        <b/>
        <vertAlign val="subscript"/>
        <sz val="10"/>
        <color theme="1"/>
        <rFont val="Verdana"/>
        <family val="2"/>
      </rPr>
      <t>N</t>
    </r>
    <r>
      <rPr>
        <vertAlign val="subscript"/>
        <sz val="10"/>
        <color theme="1"/>
        <rFont val="Verdana"/>
        <family val="2"/>
      </rPr>
      <t xml:space="preserve"> </t>
    </r>
    <r>
      <rPr>
        <sz val="10"/>
        <color rgb="FF000000"/>
        <rFont val="Verdana"/>
        <family val="2"/>
      </rPr>
      <t>= AUR * 24 / X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 </t>
    </r>
  </si>
  <si>
    <r>
      <t>q</t>
    </r>
    <r>
      <rPr>
        <vertAlign val="subscript"/>
        <sz val="10"/>
        <color rgb="FF002060"/>
        <rFont val="Verdana"/>
        <family val="2"/>
      </rPr>
      <t>N</t>
    </r>
    <r>
      <rPr>
        <sz val="10"/>
        <color rgb="FF002060"/>
        <rFont val="Verdana"/>
        <family val="2"/>
      </rPr>
      <t xml:space="preserve">: </t>
    </r>
    <r>
      <rPr>
        <sz val="8"/>
        <color rgb="FF002060"/>
        <rFont val="Verdana"/>
        <family val="2"/>
      </rPr>
      <t xml:space="preserve">Actual specific nitrification rate </t>
    </r>
    <r>
      <rPr>
        <sz val="9"/>
        <color rgb="FF002060"/>
        <rFont val="Verdana"/>
        <family val="2"/>
      </rPr>
      <t>[NH</t>
    </r>
    <r>
      <rPr>
        <vertAlign val="subscript"/>
        <sz val="9"/>
        <color rgb="FF002060"/>
        <rFont val="Verdana"/>
        <family val="2"/>
      </rPr>
      <t>4</t>
    </r>
    <r>
      <rPr>
        <sz val="9"/>
        <color rgb="FF002060"/>
        <rFont val="Verdana"/>
        <family val="2"/>
      </rPr>
      <t>-N/(VSS</t>
    </r>
    <r>
      <rPr>
        <vertAlign val="subscript"/>
        <sz val="9"/>
        <color rgb="FF002060"/>
        <rFont val="Verdana"/>
        <family val="2"/>
      </rPr>
      <t>A</t>
    </r>
    <r>
      <rPr>
        <sz val="9"/>
        <color rgb="FF002060"/>
        <rFont val="Verdana"/>
        <family val="2"/>
      </rPr>
      <t>.d)]</t>
    </r>
    <r>
      <rPr>
        <sz val="10"/>
        <color rgb="FF002060"/>
        <rFont val="Verdana"/>
        <family val="2"/>
      </rPr>
      <t xml:space="preserve"> </t>
    </r>
  </si>
  <si>
    <r>
      <t>q</t>
    </r>
    <r>
      <rPr>
        <b/>
        <vertAlign val="subscript"/>
        <sz val="10"/>
        <color theme="1"/>
        <rFont val="Verdana"/>
        <family val="2"/>
      </rPr>
      <t>Nmax</t>
    </r>
    <r>
      <rPr>
        <vertAlign val="subscript"/>
        <sz val="10"/>
        <color theme="1"/>
        <rFont val="Verdana"/>
        <family val="2"/>
      </rPr>
      <t xml:space="preserve"> </t>
    </r>
    <r>
      <rPr>
        <sz val="10"/>
        <color rgb="FF000000"/>
        <rFont val="Verdana"/>
        <family val="2"/>
      </rPr>
      <t>= AUR</t>
    </r>
    <r>
      <rPr>
        <vertAlign val="subscript"/>
        <sz val="10"/>
        <color rgb="FF000000"/>
        <rFont val="Verdana"/>
        <family val="2"/>
      </rPr>
      <t>max</t>
    </r>
    <r>
      <rPr>
        <sz val="10"/>
        <color rgb="FF000000"/>
        <rFont val="Verdana"/>
        <family val="2"/>
      </rPr>
      <t xml:space="preserve"> * 24 / X</t>
    </r>
    <r>
      <rPr>
        <vertAlign val="subscript"/>
        <sz val="10"/>
        <color rgb="FF000000"/>
        <rFont val="Verdana"/>
        <family val="2"/>
      </rPr>
      <t>N</t>
    </r>
    <r>
      <rPr>
        <sz val="10"/>
        <color rgb="FF000000"/>
        <rFont val="Verdana"/>
        <family val="2"/>
      </rPr>
      <t xml:space="preserve">  </t>
    </r>
  </si>
  <si>
    <r>
      <t>µ</t>
    </r>
    <r>
      <rPr>
        <b/>
        <vertAlign val="subscript"/>
        <sz val="10"/>
        <color rgb="FF000000"/>
        <rFont val="Verdana"/>
        <family val="2"/>
      </rPr>
      <t>Amax</t>
    </r>
    <r>
      <rPr>
        <sz val="10"/>
        <color rgb="FF000000"/>
        <rFont val="Verdana"/>
        <family val="2"/>
      </rPr>
      <t xml:space="preserve"> = Y</t>
    </r>
    <r>
      <rPr>
        <vertAlign val="subscript"/>
        <sz val="10"/>
        <color rgb="FF000000"/>
        <rFont val="Verdana"/>
        <family val="2"/>
      </rPr>
      <t>A,VSS</t>
    </r>
    <r>
      <rPr>
        <sz val="10"/>
        <color rgb="FF000000"/>
        <rFont val="Verdana"/>
        <family val="2"/>
      </rPr>
      <t xml:space="preserve"> * q</t>
    </r>
    <r>
      <rPr>
        <vertAlign val="subscript"/>
        <sz val="10"/>
        <color rgb="FF000000"/>
        <rFont val="Verdana"/>
        <family val="2"/>
      </rPr>
      <t>N.max</t>
    </r>
  </si>
  <si>
    <r>
      <t>µ</t>
    </r>
    <r>
      <rPr>
        <vertAlign val="subscript"/>
        <sz val="8"/>
        <color rgb="FF002060"/>
        <rFont val="Verdana"/>
        <family val="2"/>
      </rPr>
      <t>A</t>
    </r>
    <r>
      <rPr>
        <sz val="8"/>
        <color rgb="FF002060"/>
        <rFont val="Verdana"/>
        <family val="2"/>
      </rPr>
      <t>: Actual autotrophic growing rate coefficient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 xml:space="preserve">) </t>
    </r>
  </si>
  <si>
    <r>
      <t>µ</t>
    </r>
    <r>
      <rPr>
        <vertAlign val="subscript"/>
        <sz val="8"/>
        <color rgb="FF002060"/>
        <rFont val="Verdana"/>
        <family val="2"/>
      </rPr>
      <t>.max</t>
    </r>
    <r>
      <rPr>
        <sz val="8"/>
        <color rgb="FF002060"/>
        <rFont val="Verdana"/>
        <family val="2"/>
      </rPr>
      <t>: Net maximum autotrophic growing rate coefficient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 xml:space="preserve">) </t>
    </r>
  </si>
  <si>
    <r>
      <t>K</t>
    </r>
    <r>
      <rPr>
        <b/>
        <vertAlign val="subscript"/>
        <sz val="10"/>
        <color theme="1"/>
        <rFont val="Verdana"/>
        <family val="2"/>
      </rPr>
      <t>dA</t>
    </r>
    <r>
      <rPr>
        <b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= </t>
    </r>
    <r>
      <rPr>
        <sz val="10"/>
        <color rgb="FF000000"/>
        <rFont val="Verdana"/>
        <family val="2"/>
      </rPr>
      <t>µ</t>
    </r>
    <r>
      <rPr>
        <vertAlign val="subscript"/>
        <sz val="10"/>
        <color rgb="FF000000"/>
        <rFont val="Verdana"/>
        <family val="2"/>
      </rPr>
      <t>A</t>
    </r>
    <r>
      <rPr>
        <sz val="10"/>
        <color theme="1"/>
        <rFont val="Verdana"/>
        <family val="2"/>
      </rPr>
      <t xml:space="preserve"> - 1/SRT </t>
    </r>
  </si>
  <si>
    <r>
      <t>K</t>
    </r>
    <r>
      <rPr>
        <vertAlign val="subscript"/>
        <sz val="8"/>
        <color rgb="FF002060"/>
        <rFont val="Verdana"/>
        <family val="2"/>
      </rPr>
      <t>dA</t>
    </r>
    <r>
      <rPr>
        <sz val="8"/>
        <color rgb="FF002060"/>
        <rFont val="Verdana"/>
        <family val="2"/>
      </rPr>
      <t>: Endogenous decay coefficient for autotrophic biomass (d</t>
    </r>
    <r>
      <rPr>
        <vertAlign val="superscript"/>
        <sz val="8"/>
        <color rgb="FF002060"/>
        <rFont val="Verdana"/>
        <family val="2"/>
      </rPr>
      <t>-1</t>
    </r>
    <r>
      <rPr>
        <sz val="8"/>
        <color rgb="FF002060"/>
        <rFont val="Verdana"/>
        <family val="2"/>
      </rPr>
      <t>)</t>
    </r>
  </si>
  <si>
    <r>
      <t>K</t>
    </r>
    <r>
      <rPr>
        <b/>
        <vertAlign val="subscript"/>
        <sz val="10"/>
        <color theme="1"/>
        <rFont val="Verdana"/>
        <family val="2"/>
      </rPr>
      <t>dA</t>
    </r>
    <r>
      <rPr>
        <sz val="10"/>
        <color theme="1"/>
        <rFont val="Verdana"/>
        <family val="2"/>
      </rPr>
      <t xml:space="preserve"> (default value) = 0.04 * 1.03</t>
    </r>
    <r>
      <rPr>
        <vertAlign val="superscript"/>
        <sz val="10"/>
        <color theme="1"/>
        <rFont val="Verdana"/>
        <family val="2"/>
      </rPr>
      <t>(T-20)</t>
    </r>
    <r>
      <rPr>
        <sz val="10"/>
        <color theme="1"/>
        <rFont val="Verdana"/>
        <family val="2"/>
      </rPr>
      <t xml:space="preserve">  (d</t>
    </r>
    <r>
      <rPr>
        <vertAlign val="superscript"/>
        <sz val="10"/>
        <color theme="1"/>
        <rFont val="Verdana"/>
        <family val="2"/>
      </rPr>
      <t>-1</t>
    </r>
    <r>
      <rPr>
        <sz val="10"/>
        <color theme="1"/>
        <rFont val="Verdana"/>
        <family val="2"/>
      </rPr>
      <t xml:space="preserve">)   </t>
    </r>
  </si>
  <si>
    <r>
      <t>SRT</t>
    </r>
    <r>
      <rPr>
        <b/>
        <vertAlign val="subscript"/>
        <sz val="10"/>
        <color theme="1"/>
        <rFont val="Verdana"/>
        <family val="2"/>
      </rPr>
      <t>min</t>
    </r>
    <r>
      <rPr>
        <sz val="10"/>
        <color theme="1"/>
        <rFont val="Verdana"/>
        <family val="2"/>
      </rPr>
      <t xml:space="preserve"> = 1 / (µ</t>
    </r>
    <r>
      <rPr>
        <vertAlign val="subscript"/>
        <sz val="10"/>
        <color theme="1"/>
        <rFont val="Verdana"/>
        <family val="2"/>
      </rPr>
      <t xml:space="preserve">Amax  </t>
    </r>
    <r>
      <rPr>
        <sz val="10"/>
        <color theme="1"/>
        <rFont val="Verdana"/>
        <family val="2"/>
      </rPr>
      <t>– K</t>
    </r>
    <r>
      <rPr>
        <vertAlign val="subscript"/>
        <sz val="10"/>
        <color theme="1"/>
        <rFont val="Verdana"/>
        <family val="2"/>
      </rPr>
      <t>dA</t>
    </r>
    <r>
      <rPr>
        <sz val="10"/>
        <color theme="1"/>
        <rFont val="Verdana"/>
        <family val="2"/>
      </rPr>
      <t>)</t>
    </r>
  </si>
  <si>
    <r>
      <t>SRT</t>
    </r>
    <r>
      <rPr>
        <vertAlign val="subscript"/>
        <sz val="8"/>
        <color rgb="FF002060"/>
        <rFont val="Verdana"/>
        <family val="2"/>
      </rPr>
      <t>min</t>
    </r>
    <r>
      <rPr>
        <sz val="8"/>
        <color rgb="FF002060"/>
        <rFont val="Verdana"/>
        <family val="2"/>
      </rPr>
      <t>: Minimum sludge retention time (d</t>
    </r>
  </si>
  <si>
    <r>
      <t>F</t>
    </r>
    <r>
      <rPr>
        <vertAlign val="subscript"/>
        <sz val="8"/>
        <color rgb="FF002060"/>
        <rFont val="Verdana"/>
        <family val="2"/>
      </rPr>
      <t>N</t>
    </r>
    <r>
      <rPr>
        <sz val="8"/>
        <color rgb="FF002060"/>
        <rFont val="Verdana"/>
        <family val="2"/>
      </rPr>
      <t xml:space="preserve">: Portion of autotrophic biomass in the total MLVSS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</si>
</sst>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0"/>
      <color theme="1"/>
      <name val="Verdana"/>
      <family val="2"/>
    </font>
    <font>
      <b/>
      <vertAlign val="subscript"/>
      <sz val="10"/>
      <color theme="1"/>
      <name val="Verdana"/>
      <family val="2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sz val="8"/>
      <color rgb="FF7030A0"/>
      <name val="Verdana"/>
      <family val="2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sz val="8"/>
      <color rgb="FF002060"/>
      <name val="Verdana"/>
      <family val="2"/>
    </font>
    <font>
      <vertAlign val="subscript"/>
      <sz val="8"/>
      <color rgb="FF002060"/>
      <name val="Verdana"/>
      <family val="2"/>
    </font>
    <font>
      <sz val="11"/>
      <color rgb="FF002060"/>
      <name val="Aptos Narrow"/>
      <family val="2"/>
      <scheme val="minor"/>
    </font>
    <font>
      <b/>
      <sz val="10"/>
      <color rgb="FF000000"/>
      <name val="Verdana"/>
      <family val="2"/>
    </font>
    <font>
      <b/>
      <vertAlign val="subscript"/>
      <sz val="10"/>
      <color rgb="FF000000"/>
      <name val="Verdana"/>
      <family val="2"/>
    </font>
    <font>
      <sz val="10"/>
      <color rgb="FF002060"/>
      <name val="Verdana"/>
      <family val="2"/>
    </font>
    <font>
      <vertAlign val="subscript"/>
      <sz val="10"/>
      <color rgb="FF002060"/>
      <name val="Verdana"/>
      <family val="2"/>
    </font>
    <font>
      <sz val="9"/>
      <color rgb="FF002060"/>
      <name val="Verdana"/>
      <family val="2"/>
    </font>
    <font>
      <vertAlign val="subscript"/>
      <sz val="9"/>
      <color rgb="FF002060"/>
      <name val="Verdana"/>
      <family val="2"/>
    </font>
    <font>
      <vertAlign val="superscript"/>
      <sz val="8"/>
      <color rgb="FF002060"/>
      <name val="Verdana"/>
      <family val="2"/>
    </font>
    <font>
      <vertAlign val="superscript"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Alignment="1"/>
    <xf numFmtId="0" fontId="15" fillId="0" borderId="0" xfId="0" applyFont="1" applyAlignment="1"/>
    <xf numFmtId="0" fontId="13" fillId="0" borderId="0" xfId="0" applyFont="1"/>
    <xf numFmtId="0" fontId="16" fillId="0" borderId="0" xfId="0" applyFont="1"/>
    <xf numFmtId="0" fontId="18" fillId="0" borderId="0" xfId="0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13</xdr:row>
      <xdr:rowOff>28575</xdr:rowOff>
    </xdr:from>
    <xdr:to>
      <xdr:col>4</xdr:col>
      <xdr:colOff>741044</xdr:colOff>
      <xdr:row>13</xdr:row>
      <xdr:rowOff>74294</xdr:rowOff>
    </xdr:to>
    <xdr:sp macro="" textlink="">
      <xdr:nvSpPr>
        <xdr:cNvPr id="2" name="1 CuadroTexto"/>
        <xdr:cNvSpPr txBox="1"/>
      </xdr:nvSpPr>
      <xdr:spPr>
        <a:xfrm>
          <a:off x="4810125" y="628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_tradnl" sz="1100"/>
        </a:p>
      </xdr:txBody>
    </xdr:sp>
    <xdr:clientData/>
  </xdr:twoCellAnchor>
  <xdr:twoCellAnchor>
    <xdr:from>
      <xdr:col>9</xdr:col>
      <xdr:colOff>695325</xdr:colOff>
      <xdr:row>5</xdr:row>
      <xdr:rowOff>28575</xdr:rowOff>
    </xdr:from>
    <xdr:to>
      <xdr:col>9</xdr:col>
      <xdr:colOff>741044</xdr:colOff>
      <xdr:row>5</xdr:row>
      <xdr:rowOff>74294</xdr:rowOff>
    </xdr:to>
    <xdr:sp macro="" textlink="">
      <xdr:nvSpPr>
        <xdr:cNvPr id="5" name="4 CuadroTexto"/>
        <xdr:cNvSpPr txBox="1"/>
      </xdr:nvSpPr>
      <xdr:spPr>
        <a:xfrm>
          <a:off x="2743200" y="628650"/>
          <a:ext cx="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_tradnl" sz="1100"/>
        </a:p>
      </xdr:txBody>
    </xdr:sp>
    <xdr:clientData/>
  </xdr:twoCellAnchor>
  <xdr:twoCellAnchor editAs="oneCell">
    <xdr:from>
      <xdr:col>7</xdr:col>
      <xdr:colOff>276225</xdr:colOff>
      <xdr:row>14</xdr:row>
      <xdr:rowOff>85725</xdr:rowOff>
    </xdr:from>
    <xdr:to>
      <xdr:col>8</xdr:col>
      <xdr:colOff>180975</xdr:colOff>
      <xdr:row>15</xdr:row>
      <xdr:rowOff>114300</xdr:rowOff>
    </xdr:to>
    <xdr:pic>
      <xdr:nvPicPr>
        <xdr:cNvPr id="207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9700" y="2409825"/>
          <a:ext cx="1066800" cy="2095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962025</xdr:colOff>
      <xdr:row>4</xdr:row>
      <xdr:rowOff>114300</xdr:rowOff>
    </xdr:from>
    <xdr:to>
      <xdr:col>3</xdr:col>
      <xdr:colOff>114300</xdr:colOff>
      <xdr:row>5</xdr:row>
      <xdr:rowOff>133350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7825" y="485775"/>
          <a:ext cx="205740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4</xdr:row>
      <xdr:rowOff>76200</xdr:rowOff>
    </xdr:from>
    <xdr:to>
      <xdr:col>9</xdr:col>
      <xdr:colOff>952500</xdr:colOff>
      <xdr:row>5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44125" y="447675"/>
          <a:ext cx="1790700" cy="2381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266700</xdr:colOff>
      <xdr:row>9</xdr:row>
      <xdr:rowOff>85725</xdr:rowOff>
    </xdr:from>
    <xdr:to>
      <xdr:col>10</xdr:col>
      <xdr:colOff>285750</xdr:colOff>
      <xdr:row>10</xdr:row>
      <xdr:rowOff>123825</xdr:rowOff>
    </xdr:to>
    <xdr:pic>
      <xdr:nvPicPr>
        <xdr:cNvPr id="211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20175" y="1819275"/>
          <a:ext cx="3257550" cy="219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923925</xdr:colOff>
      <xdr:row>9</xdr:row>
      <xdr:rowOff>66675</xdr:rowOff>
    </xdr:from>
    <xdr:to>
      <xdr:col>2</xdr:col>
      <xdr:colOff>647700</xdr:colOff>
      <xdr:row>10</xdr:row>
      <xdr:rowOff>133350</xdr:rowOff>
    </xdr:to>
    <xdr:pic>
      <xdr:nvPicPr>
        <xdr:cNvPr id="2146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09725" y="1428750"/>
          <a:ext cx="1028700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</xdr:colOff>
      <xdr:row>1</xdr:row>
      <xdr:rowOff>47625</xdr:rowOff>
    </xdr:from>
    <xdr:to>
      <xdr:col>7</xdr:col>
      <xdr:colOff>1085850</xdr:colOff>
      <xdr:row>2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38825" y="228600"/>
          <a:ext cx="400050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E45"/>
  <sheetViews>
    <sheetView tabSelected="1" workbookViewId="0">
      <selection activeCell="M36" sqref="M36"/>
    </sheetView>
  </sheetViews>
  <sheetFormatPr baseColWidth="10" defaultColWidth="9" defaultRowHeight="14.25"/>
  <cols>
    <col min="2" max="2" width="17.125" customWidth="1"/>
    <col min="3" max="3" width="21" customWidth="1"/>
    <col min="4" max="4" width="17.5" customWidth="1"/>
    <col min="5" max="5" width="11.5" customWidth="1"/>
    <col min="6" max="6" width="16.875" customWidth="1"/>
    <col min="7" max="7" width="21.875" customWidth="1"/>
    <col min="8" max="8" width="15.25" customWidth="1"/>
    <col min="9" max="9" width="14" customWidth="1"/>
    <col min="10" max="10" width="13.25" customWidth="1"/>
    <col min="11" max="11" width="15.5" customWidth="1"/>
    <col min="12" max="12" width="19.75" customWidth="1"/>
    <col min="13" max="13" width="16.25" customWidth="1"/>
    <col min="14" max="14" width="18.375" customWidth="1"/>
    <col min="15" max="15" width="17.875" customWidth="1"/>
  </cols>
  <sheetData>
    <row r="2" spans="1:31" ht="15">
      <c r="K2" s="5"/>
      <c r="L2" s="5"/>
      <c r="U2" s="2"/>
      <c r="V2" s="5"/>
      <c r="W2" s="3"/>
      <c r="X2" s="3"/>
      <c r="Y2" s="3"/>
      <c r="Z2" s="3"/>
      <c r="AA2" s="3"/>
      <c r="AB2" s="3"/>
      <c r="AC2" s="3"/>
      <c r="AD2" s="3"/>
      <c r="AE2" s="3"/>
    </row>
    <row r="3" spans="1:31" ht="15">
      <c r="U3" s="2"/>
      <c r="V3" s="6"/>
      <c r="W3" s="6"/>
      <c r="X3" s="6"/>
      <c r="Y3" s="7"/>
      <c r="Z3" s="6"/>
      <c r="AA3" s="8"/>
      <c r="AB3" s="6"/>
      <c r="AC3" s="3"/>
      <c r="AD3" s="3"/>
      <c r="AE3" s="3"/>
    </row>
    <row r="4" spans="1:31">
      <c r="U4" s="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">
      <c r="U5" s="4"/>
      <c r="AC5" s="3"/>
      <c r="AD5" s="3"/>
      <c r="AE5" s="3"/>
    </row>
    <row r="6" spans="1:31" ht="15">
      <c r="B6" s="18"/>
      <c r="C6" s="18"/>
      <c r="D6" s="3"/>
      <c r="E6" s="3"/>
      <c r="F6" s="3"/>
      <c r="G6" s="19"/>
      <c r="H6" s="18"/>
      <c r="I6" s="18"/>
      <c r="J6" s="18"/>
      <c r="K6" s="18"/>
      <c r="L6" s="3"/>
      <c r="U6" s="5"/>
      <c r="AC6" s="6"/>
      <c r="AD6" s="6"/>
      <c r="AE6" s="6"/>
    </row>
    <row r="7" spans="1:31" ht="18.75">
      <c r="B7" s="17" t="s">
        <v>8</v>
      </c>
      <c r="C7" s="17" t="s">
        <v>9</v>
      </c>
      <c r="D7" s="17" t="s">
        <v>29</v>
      </c>
      <c r="F7" s="37" t="s">
        <v>10</v>
      </c>
      <c r="G7" s="21" t="s">
        <v>6</v>
      </c>
      <c r="H7" s="21" t="s">
        <v>3</v>
      </c>
      <c r="I7" s="22" t="s">
        <v>31</v>
      </c>
      <c r="J7" s="22" t="s">
        <v>18</v>
      </c>
      <c r="K7" s="35" t="s">
        <v>17</v>
      </c>
      <c r="L7" s="23" t="s">
        <v>22</v>
      </c>
      <c r="M7" s="36" t="s">
        <v>23</v>
      </c>
      <c r="N7" s="35" t="s">
        <v>24</v>
      </c>
    </row>
    <row r="8" spans="1:31" ht="15">
      <c r="B8" s="10">
        <f>(J18*4.57-G13)/(J18*4.57+C13*G13)</f>
        <v>0.13137485311398361</v>
      </c>
      <c r="C8" s="10">
        <f>B8/B13</f>
        <v>9.2517502192946216E-2</v>
      </c>
      <c r="D8" s="10">
        <v>0.46</v>
      </c>
      <c r="F8" s="10">
        <v>0.65</v>
      </c>
      <c r="G8" s="10">
        <f>D18*(N18-M18)/M18</f>
        <v>0.25000000000000011</v>
      </c>
      <c r="H8" s="11">
        <f>L8-1/C18</f>
        <v>8.6131902386719708E-2</v>
      </c>
      <c r="I8" s="25">
        <f>I13*1000*B18</f>
        <v>95.901430284398629</v>
      </c>
      <c r="J8" s="10">
        <f>K8*(J18/(F8+J18)*(D18/(G8+D18)))</f>
        <v>6.2607222541055298</v>
      </c>
      <c r="K8" s="10">
        <f>F13/4.57</f>
        <v>7.4398249452954044</v>
      </c>
      <c r="L8" s="26">
        <f>C8*J8*24/I8</f>
        <v>0.14495543179848441</v>
      </c>
      <c r="M8" s="26">
        <f>C8*L13</f>
        <v>0.1722553714538656</v>
      </c>
      <c r="N8" s="12">
        <f>1/((M8-H8))</f>
        <v>11.611236876911601</v>
      </c>
    </row>
    <row r="11" spans="1:31" ht="15">
      <c r="A11" s="1"/>
      <c r="D11" s="3"/>
    </row>
    <row r="12" spans="1:31" ht="18">
      <c r="B12" s="27" t="s">
        <v>21</v>
      </c>
      <c r="C12" s="38" t="s">
        <v>32</v>
      </c>
      <c r="E12" s="3"/>
      <c r="F12" s="34" t="s">
        <v>4</v>
      </c>
      <c r="G12" s="34" t="s">
        <v>28</v>
      </c>
      <c r="H12" s="34" t="s">
        <v>2</v>
      </c>
      <c r="I12" s="34" t="s">
        <v>12</v>
      </c>
      <c r="J12" s="34" t="s">
        <v>13</v>
      </c>
      <c r="K12" s="34" t="s">
        <v>19</v>
      </c>
      <c r="L12" s="34" t="s">
        <v>20</v>
      </c>
    </row>
    <row r="13" spans="1:31" ht="15">
      <c r="B13" s="16">
        <v>1.42</v>
      </c>
      <c r="C13" s="24">
        <v>0.4</v>
      </c>
      <c r="E13" s="3"/>
      <c r="F13" s="10">
        <v>34</v>
      </c>
      <c r="G13" s="9">
        <v>132</v>
      </c>
      <c r="H13" s="9">
        <v>3</v>
      </c>
      <c r="I13" s="20">
        <f>C8*J18/(D8*H18+C8*J18)</f>
        <v>6.2273656028830275E-2</v>
      </c>
      <c r="J13" s="20">
        <f>(D18+G8)/D18</f>
        <v>1.1666666666666667</v>
      </c>
      <c r="K13" s="10">
        <f>24*J8/I8</f>
        <v>1.56678929243224</v>
      </c>
      <c r="L13" s="10">
        <f>24*K8/I8</f>
        <v>1.8618679425069782</v>
      </c>
    </row>
    <row r="14" spans="1:31">
      <c r="C14" s="3"/>
    </row>
    <row r="16" spans="1:31" ht="15">
      <c r="P16" s="4"/>
      <c r="Q16" s="14"/>
      <c r="R16" s="14"/>
      <c r="S16" s="14"/>
      <c r="T16" s="14"/>
      <c r="U16" s="14"/>
    </row>
    <row r="17" spans="2:21" ht="18">
      <c r="B17" s="28" t="s">
        <v>7</v>
      </c>
      <c r="C17" s="28" t="s">
        <v>0</v>
      </c>
      <c r="D17" s="29" t="s">
        <v>5</v>
      </c>
      <c r="E17" s="28" t="s">
        <v>27</v>
      </c>
      <c r="F17" s="29" t="s">
        <v>25</v>
      </c>
      <c r="G17" s="28" t="s">
        <v>26</v>
      </c>
      <c r="H17" s="29" t="s">
        <v>30</v>
      </c>
      <c r="I17" s="33"/>
      <c r="J17" s="30" t="s">
        <v>1</v>
      </c>
      <c r="K17" s="31" t="s">
        <v>15</v>
      </c>
      <c r="L17" s="30" t="s">
        <v>16</v>
      </c>
      <c r="M17" s="32" t="s">
        <v>11</v>
      </c>
      <c r="N17" s="32" t="s">
        <v>14</v>
      </c>
      <c r="P17" s="4"/>
      <c r="Q17" s="14"/>
      <c r="R17" s="14"/>
      <c r="S17" s="14"/>
      <c r="T17" s="14"/>
      <c r="U17" s="14"/>
    </row>
    <row r="18" spans="2:21" ht="15">
      <c r="B18" s="9">
        <v>1.54</v>
      </c>
      <c r="C18" s="9">
        <v>17</v>
      </c>
      <c r="D18" s="13">
        <v>1.5</v>
      </c>
      <c r="E18" s="9">
        <v>18</v>
      </c>
      <c r="F18" s="13">
        <v>130</v>
      </c>
      <c r="G18" s="9">
        <v>40</v>
      </c>
      <c r="H18" s="13">
        <v>106</v>
      </c>
      <c r="I18" s="13"/>
      <c r="J18" s="9">
        <v>35</v>
      </c>
      <c r="K18" s="9">
        <v>5</v>
      </c>
      <c r="L18" s="9">
        <v>0</v>
      </c>
      <c r="M18" s="12">
        <f>100*(J18-K18)/J18</f>
        <v>85.714285714285708</v>
      </c>
      <c r="N18" s="9">
        <v>100</v>
      </c>
      <c r="P18" s="4"/>
      <c r="Q18" s="15"/>
      <c r="R18" s="15"/>
      <c r="S18" s="15"/>
      <c r="T18" s="15"/>
      <c r="U18" s="15"/>
    </row>
    <row r="22" spans="2:21" ht="15">
      <c r="B22" s="39" t="s">
        <v>33</v>
      </c>
      <c r="E22" s="39" t="s">
        <v>39</v>
      </c>
      <c r="I22" s="39" t="s">
        <v>63</v>
      </c>
      <c r="M22" s="39" t="s">
        <v>75</v>
      </c>
    </row>
    <row r="23" spans="2:21">
      <c r="B23" s="41" t="s">
        <v>44</v>
      </c>
      <c r="C23" s="42"/>
      <c r="D23" s="42"/>
      <c r="E23" s="45" t="s">
        <v>57</v>
      </c>
      <c r="I23" s="41" t="s">
        <v>80</v>
      </c>
      <c r="M23" s="45" t="s">
        <v>76</v>
      </c>
    </row>
    <row r="24" spans="2:21">
      <c r="B24" s="41" t="s">
        <v>45</v>
      </c>
      <c r="C24" s="42"/>
      <c r="D24" s="42"/>
      <c r="I24" s="41" t="s">
        <v>64</v>
      </c>
    </row>
    <row r="25" spans="2:21" ht="15.75">
      <c r="B25" s="41" t="s">
        <v>46</v>
      </c>
      <c r="C25" s="42"/>
      <c r="D25" s="42"/>
      <c r="E25" s="39" t="s">
        <v>40</v>
      </c>
      <c r="I25" s="41" t="s">
        <v>66</v>
      </c>
      <c r="M25" s="39" t="s">
        <v>77</v>
      </c>
    </row>
    <row r="26" spans="2:21">
      <c r="B26" s="41" t="s">
        <v>47</v>
      </c>
      <c r="C26" s="42"/>
      <c r="D26" s="42"/>
      <c r="E26" s="45" t="s">
        <v>41</v>
      </c>
      <c r="F26" s="42"/>
      <c r="G26" s="42"/>
      <c r="I26" s="41" t="s">
        <v>67</v>
      </c>
    </row>
    <row r="27" spans="2:21">
      <c r="E27" s="45" t="s">
        <v>42</v>
      </c>
      <c r="F27" s="42"/>
      <c r="G27" s="42"/>
    </row>
    <row r="28" spans="2:21" ht="15">
      <c r="B28" s="39" t="s">
        <v>34</v>
      </c>
      <c r="I28" s="46" t="s">
        <v>65</v>
      </c>
      <c r="M28" s="48" t="s">
        <v>78</v>
      </c>
    </row>
    <row r="29" spans="2:21" ht="15">
      <c r="B29" s="43" t="s">
        <v>48</v>
      </c>
      <c r="C29" s="44"/>
      <c r="D29" s="44"/>
      <c r="E29" s="39" t="s">
        <v>43</v>
      </c>
      <c r="I29" s="45" t="s">
        <v>68</v>
      </c>
      <c r="M29" s="45" t="s">
        <v>79</v>
      </c>
    </row>
    <row r="30" spans="2:21">
      <c r="B30" s="43" t="s">
        <v>49</v>
      </c>
      <c r="C30" s="44"/>
      <c r="D30" s="44"/>
      <c r="E30" s="41" t="s">
        <v>58</v>
      </c>
      <c r="F30" s="42"/>
      <c r="G30" s="42"/>
    </row>
    <row r="31" spans="2:21" ht="15">
      <c r="B31" s="43" t="s">
        <v>50</v>
      </c>
      <c r="C31" s="44"/>
      <c r="D31" s="44"/>
      <c r="E31" s="41" t="s">
        <v>59</v>
      </c>
      <c r="F31" s="42"/>
      <c r="G31" s="42"/>
      <c r="I31" s="39" t="s">
        <v>69</v>
      </c>
    </row>
    <row r="32" spans="2:21" ht="15">
      <c r="E32" s="41" t="s">
        <v>60</v>
      </c>
      <c r="F32" s="42"/>
      <c r="G32" s="42"/>
      <c r="I32" s="47" t="s">
        <v>70</v>
      </c>
    </row>
    <row r="33" spans="2:9" ht="15">
      <c r="B33" s="40" t="s">
        <v>35</v>
      </c>
    </row>
    <row r="34" spans="2:9" ht="15">
      <c r="B34" s="45" t="s">
        <v>51</v>
      </c>
      <c r="C34" s="42"/>
      <c r="E34" s="39" t="s">
        <v>61</v>
      </c>
      <c r="I34" s="39" t="s">
        <v>71</v>
      </c>
    </row>
    <row r="35" spans="2:9" ht="15">
      <c r="B35" s="45" t="s">
        <v>52</v>
      </c>
      <c r="C35" s="42"/>
      <c r="E35" s="41" t="s">
        <v>62</v>
      </c>
      <c r="I35" s="47" t="s">
        <v>70</v>
      </c>
    </row>
    <row r="37" spans="2:9" ht="15">
      <c r="B37" s="40" t="s">
        <v>36</v>
      </c>
      <c r="I37" s="46" t="s">
        <v>72</v>
      </c>
    </row>
    <row r="38" spans="2:9">
      <c r="B38" s="45" t="s">
        <v>53</v>
      </c>
      <c r="C38" s="42"/>
      <c r="D38" s="42"/>
      <c r="I38" s="45" t="s">
        <v>73</v>
      </c>
    </row>
    <row r="39" spans="2:9">
      <c r="B39" s="45" t="s">
        <v>54</v>
      </c>
      <c r="C39" s="42"/>
      <c r="D39" s="42"/>
    </row>
    <row r="40" spans="2:9" ht="15">
      <c r="I40" s="46" t="s">
        <v>72</v>
      </c>
    </row>
    <row r="41" spans="2:9" ht="15">
      <c r="B41" s="40" t="s">
        <v>37</v>
      </c>
      <c r="I41" s="45" t="s">
        <v>74</v>
      </c>
    </row>
    <row r="42" spans="2:9">
      <c r="B42" s="45" t="s">
        <v>55</v>
      </c>
    </row>
    <row r="44" spans="2:9" ht="15">
      <c r="B44" s="39" t="s">
        <v>38</v>
      </c>
    </row>
    <row r="45" spans="2:9">
      <c r="B45" s="45" t="s">
        <v>56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PARAMETRIC CINETICI</vt:lpstr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FIORALISO</dc:creator>
  <cp:lastModifiedBy>Usuario</cp:lastModifiedBy>
  <dcterms:created xsi:type="dcterms:W3CDTF">2024-03-05T14:27:55Z</dcterms:created>
  <dcterms:modified xsi:type="dcterms:W3CDTF">2024-09-09T16:29:17Z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ecc03-be81-4957-9a9f-20552db96fea_Enabled">
    <vt:lpwstr>true</vt:lpwstr>
  </property>
  <property fmtid="{D5CDD505-2E9C-101B-9397-08002B2CF9AE}" pid="3" name="MSIP_Label_55eecc03-be81-4957-9a9f-20552db96fea_SetDate">
    <vt:lpwstr>2024-03-05T14:34:39Z</vt:lpwstr>
  </property>
  <property fmtid="{D5CDD505-2E9C-101B-9397-08002B2CF9AE}" pid="4" name="MSIP_Label_55eecc03-be81-4957-9a9f-20552db96fea_Method">
    <vt:lpwstr>Privileged</vt:lpwstr>
  </property>
  <property fmtid="{D5CDD505-2E9C-101B-9397-08002B2CF9AE}" pid="5" name="MSIP_Label_55eecc03-be81-4957-9a9f-20552db96fea_Name">
    <vt:lpwstr>defa4170-0d19-0005-0000-bc88714345d2</vt:lpwstr>
  </property>
  <property fmtid="{D5CDD505-2E9C-101B-9397-08002B2CF9AE}" pid="6" name="MSIP_Label_55eecc03-be81-4957-9a9f-20552db96fea_SiteId">
    <vt:lpwstr>2fcfe26a-bb62-46b0-b1e3-28f9da0c45fd</vt:lpwstr>
  </property>
  <property fmtid="{D5CDD505-2E9C-101B-9397-08002B2CF9AE}" pid="7" name="MSIP_Label_55eecc03-be81-4957-9a9f-20552db96fea_ActionId">
    <vt:lpwstr>c9efc9f2-0cbe-49ae-b239-88792fc37a85</vt:lpwstr>
  </property>
  <property fmtid="{D5CDD505-2E9C-101B-9397-08002B2CF9AE}" pid="8" name="MSIP_Label_55eecc03-be81-4957-9a9f-20552db96fea_ContentBits">
    <vt:lpwstr>0</vt:lpwstr>
  </property>
</Properties>
</file>